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600" windowHeight="141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Položky!$A$1:$G$67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7" i="1"/>
  <c r="D16"/>
  <c r="D15"/>
  <c r="BE66" i="3"/>
  <c r="BC66"/>
  <c r="BB66"/>
  <c r="BA66"/>
  <c r="G66"/>
  <c r="BD66" s="1"/>
  <c r="BE65"/>
  <c r="BC65"/>
  <c r="BB65"/>
  <c r="BA65"/>
  <c r="G65"/>
  <c r="BD65" s="1"/>
  <c r="BE64"/>
  <c r="BC64"/>
  <c r="BB64"/>
  <c r="BA64"/>
  <c r="G64"/>
  <c r="BD64" s="1"/>
  <c r="BE63"/>
  <c r="BC63"/>
  <c r="BB63"/>
  <c r="BA63"/>
  <c r="G63"/>
  <c r="BD63" s="1"/>
  <c r="BE62"/>
  <c r="BC62"/>
  <c r="BB62"/>
  <c r="BA62"/>
  <c r="G62"/>
  <c r="BD62" s="1"/>
  <c r="BE61"/>
  <c r="BC61"/>
  <c r="BB61"/>
  <c r="BA61"/>
  <c r="G61"/>
  <c r="BD61" s="1"/>
  <c r="BE60"/>
  <c r="BC60"/>
  <c r="BB60"/>
  <c r="BA60"/>
  <c r="G60"/>
  <c r="BD60" s="1"/>
  <c r="BE59"/>
  <c r="BC59"/>
  <c r="BB59"/>
  <c r="BA59"/>
  <c r="G59"/>
  <c r="BD59" s="1"/>
  <c r="BE58"/>
  <c r="BC58"/>
  <c r="BB58"/>
  <c r="BA58"/>
  <c r="G58"/>
  <c r="BD58" s="1"/>
  <c r="BE57"/>
  <c r="BC57"/>
  <c r="BB57"/>
  <c r="BA57"/>
  <c r="G57"/>
  <c r="BD57" s="1"/>
  <c r="BE56"/>
  <c r="BC56"/>
  <c r="BB56"/>
  <c r="BA56"/>
  <c r="G56"/>
  <c r="BD56" s="1"/>
  <c r="BE55"/>
  <c r="BC55"/>
  <c r="BB55"/>
  <c r="BA55"/>
  <c r="G55"/>
  <c r="BD55" s="1"/>
  <c r="BE54"/>
  <c r="BC54"/>
  <c r="BB54"/>
  <c r="BA54"/>
  <c r="G54"/>
  <c r="BD54" s="1"/>
  <c r="BE53"/>
  <c r="BC53"/>
  <c r="BB53"/>
  <c r="BA53"/>
  <c r="G53"/>
  <c r="BD53" s="1"/>
  <c r="BE52"/>
  <c r="BC52"/>
  <c r="BB52"/>
  <c r="BA52"/>
  <c r="G52"/>
  <c r="BD52" s="1"/>
  <c r="BE51"/>
  <c r="BC51"/>
  <c r="BB51"/>
  <c r="BA51"/>
  <c r="G51"/>
  <c r="BD51" s="1"/>
  <c r="BE50"/>
  <c r="BC50"/>
  <c r="BB50"/>
  <c r="BA50"/>
  <c r="G50"/>
  <c r="BD50" s="1"/>
  <c r="BE49"/>
  <c r="BC49"/>
  <c r="BB49"/>
  <c r="BA49"/>
  <c r="G49"/>
  <c r="BD49" s="1"/>
  <c r="BE48"/>
  <c r="BC48"/>
  <c r="BB48"/>
  <c r="BA48"/>
  <c r="G48"/>
  <c r="BD48" s="1"/>
  <c r="BE47"/>
  <c r="BC47"/>
  <c r="BB47"/>
  <c r="BA47"/>
  <c r="G47"/>
  <c r="BD47" s="1"/>
  <c r="BE46"/>
  <c r="BC46"/>
  <c r="BB46"/>
  <c r="BA46"/>
  <c r="G46"/>
  <c r="BD46" s="1"/>
  <c r="BE45"/>
  <c r="BC45"/>
  <c r="BB45"/>
  <c r="BA45"/>
  <c r="G45"/>
  <c r="BD45" s="1"/>
  <c r="BE44"/>
  <c r="BC44"/>
  <c r="BB44"/>
  <c r="BA44"/>
  <c r="G44"/>
  <c r="BD44" s="1"/>
  <c r="BE43"/>
  <c r="BC43"/>
  <c r="BB43"/>
  <c r="BA43"/>
  <c r="G43"/>
  <c r="BD43" s="1"/>
  <c r="BE42"/>
  <c r="BC42"/>
  <c r="BB42"/>
  <c r="BA42"/>
  <c r="G42"/>
  <c r="BD42" s="1"/>
  <c r="BE41"/>
  <c r="BC41"/>
  <c r="BB41"/>
  <c r="BA41"/>
  <c r="G41"/>
  <c r="BD41" s="1"/>
  <c r="BE40"/>
  <c r="BC40"/>
  <c r="BB40"/>
  <c r="BA40"/>
  <c r="G40"/>
  <c r="BD40" s="1"/>
  <c r="BE39"/>
  <c r="BC39"/>
  <c r="BB39"/>
  <c r="BA39"/>
  <c r="BA67" s="1"/>
  <c r="E8" i="2" s="1"/>
  <c r="G39" i="3"/>
  <c r="BD39" s="1"/>
  <c r="BE38"/>
  <c r="BC38"/>
  <c r="BB38"/>
  <c r="BA38"/>
  <c r="G38"/>
  <c r="BD38" s="1"/>
  <c r="BE37"/>
  <c r="BE67" s="1"/>
  <c r="I8" i="2" s="1"/>
  <c r="BC37" i="3"/>
  <c r="BC67" s="1"/>
  <c r="G8" i="2" s="1"/>
  <c r="BB37" i="3"/>
  <c r="BA37"/>
  <c r="G37"/>
  <c r="BD37" s="1"/>
  <c r="B8" i="2"/>
  <c r="A8"/>
  <c r="BB67" i="3"/>
  <c r="F8" i="2" s="1"/>
  <c r="C67" i="3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BE10"/>
  <c r="BE35" s="1"/>
  <c r="I7" i="2" s="1"/>
  <c r="BD10" i="3"/>
  <c r="BC10"/>
  <c r="BA10"/>
  <c r="G10"/>
  <c r="BB10" s="1"/>
  <c r="BE9"/>
  <c r="BD9"/>
  <c r="BC9"/>
  <c r="BA9"/>
  <c r="BA35" s="1"/>
  <c r="E7" i="2" s="1"/>
  <c r="E9" s="1"/>
  <c r="G9" i="3"/>
  <c r="BB9" s="1"/>
  <c r="BE8"/>
  <c r="BD8"/>
  <c r="BC8"/>
  <c r="BC35" s="1"/>
  <c r="G7" i="2" s="1"/>
  <c r="G9" s="1"/>
  <c r="C18" i="1" s="1"/>
  <c r="BA8" i="3"/>
  <c r="G8"/>
  <c r="BB8" s="1"/>
  <c r="B7" i="2"/>
  <c r="A7"/>
  <c r="C35" i="3"/>
  <c r="E4"/>
  <c r="C4"/>
  <c r="F3"/>
  <c r="C3"/>
  <c r="C2" i="2"/>
  <c r="C1"/>
  <c r="C33" i="1"/>
  <c r="F33" s="1"/>
  <c r="C31"/>
  <c r="C9"/>
  <c r="G7"/>
  <c r="D2"/>
  <c r="C2"/>
  <c r="I9" i="2" l="1"/>
  <c r="C21" i="1" s="1"/>
  <c r="BD35" i="3"/>
  <c r="H7" i="2" s="1"/>
  <c r="H9" s="1"/>
  <c r="C17" i="1" s="1"/>
  <c r="BD67" i="3"/>
  <c r="H8" i="2" s="1"/>
  <c r="G67" i="3"/>
  <c r="C15" i="1"/>
  <c r="BB35" i="3"/>
  <c r="F7" i="2" s="1"/>
  <c r="F9" s="1"/>
  <c r="C16" i="1" s="1"/>
  <c r="G35" i="3"/>
  <c r="G15" i="2" l="1"/>
  <c r="I15" s="1"/>
  <c r="G16" i="1" s="1"/>
  <c r="C19"/>
  <c r="C22" s="1"/>
  <c r="G14" i="2"/>
  <c r="I14" s="1"/>
  <c r="G16"/>
  <c r="I16" s="1"/>
  <c r="G17" i="1" s="1"/>
  <c r="G15" l="1"/>
  <c r="H17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<sst xmlns="http://schemas.openxmlformats.org/spreadsheetml/2006/main" count="315" uniqueCount="197">
  <si>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</si>
  <si>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</si>
  <si>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</si>
  <si>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</si>
  <si>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</si>
  <si>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</si>
  <si>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</si>
  <si>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</si>
  <si>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</si>
  <si>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</si>
  <si>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</si>
  <si>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</si>
  <si>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</si>
  <si>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</si>
  <si>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</si>
  <si>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</si>
  <si>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</si>
  <si>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</si>
  <si>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</si>
  <si>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</si>
  <si>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</si>
  <si>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</si>
  <si>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</si>
  <si>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</si>
  <si>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</si>
  <si>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</si>
  <si>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</si>
  <si>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</si>
  <si>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</si>
  <si>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</si>
  <si>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</si>
  <si>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</si>
  <si>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</si>
  <si>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</si>
  <si>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</si>
  <si>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</si>
  <si>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</si>
  <si>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</si>
  <si>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</si>
  <si>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</si>
  <si>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</si>
  <si>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</si>
  <si>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</si>
  <si>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</si>
  <si>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</si>
  <si>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</si>
  <si>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</si>
  <si>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</si>
  <si>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</si>
  <si>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</si>
  <si>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</si>
  <si>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</si>
  <si>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</si>
  <si>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</si>
  <si>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</si>
  <si>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</si>
  <si>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</si>
  <si>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</si>
  <si>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</si>
  <si>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</si>
  <si>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</si>
  <si>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</si>
  <si>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</si>
  <si>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</si>
  <si>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</si>
  <si>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</si>
  <si>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</si>
  <si>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</si>
  <si>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</si>
  <si>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</si>
  <si>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</si>
  <si>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</si>
  <si>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</si>
  <si>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</si>
  <si>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</si>
  <si>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</si>
  <si>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</si>
  <si>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HD1205</t>
  </si>
  <si>
    <t>Novostavba šaten v areálu TJ Popůvky</t>
  </si>
  <si>
    <t>SO 08</t>
  </si>
  <si>
    <t>Elektroinstalace</t>
  </si>
  <si>
    <t>801.59</t>
  </si>
  <si>
    <t>HD1205EZS1</t>
  </si>
  <si>
    <t>Popůvky šatny PZTS + SKV</t>
  </si>
  <si>
    <t>742</t>
  </si>
  <si>
    <t>Sdělovací a zabezpečovací technika</t>
  </si>
  <si>
    <t>7421111SKV01</t>
  </si>
  <si>
    <t>Sběrnicová pinová čtečka</t>
  </si>
  <si>
    <t>7421111SKV02</t>
  </si>
  <si>
    <t>Elektronický zámek BeFo inverzní</t>
  </si>
  <si>
    <t>7421111SKV03</t>
  </si>
  <si>
    <t>Elektronický zámek Assa Abloy inverzní</t>
  </si>
  <si>
    <t>7421111SKV04</t>
  </si>
  <si>
    <t>Přídržný magnet 85kg</t>
  </si>
  <si>
    <t>7421111SKV05</t>
  </si>
  <si>
    <t>Sběrnicové relé</t>
  </si>
  <si>
    <t>7421111SKV07</t>
  </si>
  <si>
    <t>Kabel Utp cat 5e</t>
  </si>
  <si>
    <t>m</t>
  </si>
  <si>
    <t>7421111SKV08</t>
  </si>
  <si>
    <t>Kabel Cysy 2x0,75mm2</t>
  </si>
  <si>
    <t>7421111SKV09</t>
  </si>
  <si>
    <t>PVC trubka 32mm</t>
  </si>
  <si>
    <t>7421111SKV10</t>
  </si>
  <si>
    <t>PVC trubka 25mm</t>
  </si>
  <si>
    <t>7421111SKV11</t>
  </si>
  <si>
    <t>Kopoflex 50</t>
  </si>
  <si>
    <t>7421111SKV12</t>
  </si>
  <si>
    <t>Spojovací materiál</t>
  </si>
  <si>
    <t>7421111SKV20</t>
  </si>
  <si>
    <t>Rozvodná skříň 1.056 m, 852 mm, 350 mm</t>
  </si>
  <si>
    <t>7421111SKV21</t>
  </si>
  <si>
    <t>Příslušenstí pro skříň vč. vybavení</t>
  </si>
  <si>
    <t>742111PZTS05</t>
  </si>
  <si>
    <t>742111PZTS06</t>
  </si>
  <si>
    <t>742111PZTS07</t>
  </si>
  <si>
    <t>Příslušenstí pro skříň vč vybavení</t>
  </si>
  <si>
    <t>742111PZTS13</t>
  </si>
  <si>
    <t>Ústředna PZTS</t>
  </si>
  <si>
    <t>742111PZTS14</t>
  </si>
  <si>
    <t>Sběrnicový pohybový detektor stropní</t>
  </si>
  <si>
    <t>742111PZTS15</t>
  </si>
  <si>
    <t>Sběrnicový magnetický detektor</t>
  </si>
  <si>
    <t>742111PZTS16</t>
  </si>
  <si>
    <t>Sběrnicový detektor CO</t>
  </si>
  <si>
    <t>742111PZTS162</t>
  </si>
  <si>
    <t>Sběrnicový detektor kouře</t>
  </si>
  <si>
    <t>742111PZTS17</t>
  </si>
  <si>
    <t>Sběrnicový detektor úniku vody</t>
  </si>
  <si>
    <t>742111PZTS18</t>
  </si>
  <si>
    <t>Sběrnicový vstupně/výstupní modul 8IN/4OUT</t>
  </si>
  <si>
    <t>742111PZTS24</t>
  </si>
  <si>
    <t>Utp cat 5e</t>
  </si>
  <si>
    <t>742111PZTS25</t>
  </si>
  <si>
    <t>742111PZTS27</t>
  </si>
  <si>
    <t>742111PZTS28</t>
  </si>
  <si>
    <t>M22</t>
  </si>
  <si>
    <t>Montáž sdělovací a zabezp. techniky</t>
  </si>
  <si>
    <t>7422PS28</t>
  </si>
  <si>
    <t xml:space="preserve">Dokumentace skutečného provedení </t>
  </si>
  <si>
    <t>kmpl</t>
  </si>
  <si>
    <t>7422PS29</t>
  </si>
  <si>
    <t xml:space="preserve">Výchozí revizní zpráva </t>
  </si>
  <si>
    <t>7422PZST15</t>
  </si>
  <si>
    <t xml:space="preserve">Sběrnicový magnetický detektor </t>
  </si>
  <si>
    <t>7422PZST16</t>
  </si>
  <si>
    <t xml:space="preserve">Sběrnicový detektor CO </t>
  </si>
  <si>
    <t>7422PZTS05</t>
  </si>
  <si>
    <t xml:space="preserve">Sběrnicové relé </t>
  </si>
  <si>
    <t>7422PZTS06</t>
  </si>
  <si>
    <t xml:space="preserve">Rozvodná skříň 1.056 m, 852 mm, 350 mm </t>
  </si>
  <si>
    <t>7422PZTS07</t>
  </si>
  <si>
    <t xml:space="preserve">Příslušenstí pro skříň vč vybavení </t>
  </si>
  <si>
    <t>7422PZTS13</t>
  </si>
  <si>
    <t xml:space="preserve">Ústředna PZTS </t>
  </si>
  <si>
    <t>7422PZTS14</t>
  </si>
  <si>
    <t xml:space="preserve">Sběrnicový pohybový detektor stropní </t>
  </si>
  <si>
    <t>7422PZTS162</t>
  </si>
  <si>
    <t xml:space="preserve">Sběrnicový detektor kouře </t>
  </si>
  <si>
    <t>7422PZTS17</t>
  </si>
  <si>
    <t xml:space="preserve">Sběrnicový detektor úniku vody </t>
  </si>
  <si>
    <t>7422PZTS18</t>
  </si>
  <si>
    <t xml:space="preserve">Sběrnicový vstupně/výstupní modul 8IN/4OUT </t>
  </si>
  <si>
    <t>7422PZTS24</t>
  </si>
  <si>
    <t xml:space="preserve">Utp cat 5e </t>
  </si>
  <si>
    <t>7422PZTS25</t>
  </si>
  <si>
    <t xml:space="preserve">Kopoflex 50 </t>
  </si>
  <si>
    <t>7422PZTS27</t>
  </si>
  <si>
    <t xml:space="preserve">PVC trubka 32mm </t>
  </si>
  <si>
    <t>7422PZTS28</t>
  </si>
  <si>
    <t xml:space="preserve">PVC trubka 25mm </t>
  </si>
  <si>
    <t>7422PZTS30</t>
  </si>
  <si>
    <t xml:space="preserve">Oživení systému PZTS </t>
  </si>
  <si>
    <t>7422SKV01</t>
  </si>
  <si>
    <t xml:space="preserve">Sběrnicová pinová čtečka </t>
  </si>
  <si>
    <t>7422SKV02</t>
  </si>
  <si>
    <t xml:space="preserve">Elektronický zámek BeFo inverzní </t>
  </si>
  <si>
    <t>7422SKV03</t>
  </si>
  <si>
    <t xml:space="preserve">Elektronický zámek Assa Abloy inverzní </t>
  </si>
  <si>
    <t>7422SKV04</t>
  </si>
  <si>
    <t xml:space="preserve">Přídržný magnet 85kg </t>
  </si>
  <si>
    <t>7422SKV05</t>
  </si>
  <si>
    <t>7422SKV07</t>
  </si>
  <si>
    <t>7422SKV08</t>
  </si>
  <si>
    <t xml:space="preserve">Cysy 2x0,75mm2 </t>
  </si>
  <si>
    <t>7422SKV09</t>
  </si>
  <si>
    <t>7422SKV10</t>
  </si>
  <si>
    <t>7422SKV11</t>
  </si>
  <si>
    <t>7422SKV20</t>
  </si>
  <si>
    <t>7422SKV21</t>
  </si>
  <si>
    <t>7422SKV24</t>
  </si>
  <si>
    <t xml:space="preserve">Oživení systému SKV </t>
  </si>
  <si>
    <t>Doprava dodávek</t>
  </si>
  <si>
    <t>Kompletační činnost (IČD)</t>
  </si>
  <si>
    <t>Přesun stavebních kapacit</t>
  </si>
  <si>
    <t>obec Popůvky</t>
  </si>
  <si>
    <t>Ing. Jerzy Stebel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</si>
</sst>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HD1205EZS1</v>
      </c>
      <c r="D2" s="5" t="str">
        <f>Rekapitulace!G2</f>
        <v>Popůvky šatny PZTS + SKV</v>
      </c>
      <c r="E2" s="6"/>
      <c r="F2" s="7" t="s">
        <v>1</v>
      </c>
      <c r="G2" s="8" t="s">
        <v>81</v>
      </c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4" t="s">
        <v>196</v>
      </c>
      <c r="D8" s="204"/>
      <c r="E8" s="205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4" t="str">
        <f>Projektant</f>
        <v>Ing. Jerzy Stebel</v>
      </c>
      <c r="D9" s="204"/>
      <c r="E9" s="205"/>
      <c r="F9" s="13"/>
      <c r="G9" s="34"/>
      <c r="H9" s="35"/>
    </row>
    <row r="10" spans="1:57">
      <c r="A10" s="29" t="s">
        <v>14</v>
      </c>
      <c r="B10" s="13"/>
      <c r="C10" s="204" t="s">
        <v>195</v>
      </c>
      <c r="D10" s="204"/>
      <c r="E10" s="204"/>
      <c r="F10" s="36"/>
      <c r="G10" s="37"/>
      <c r="H10" s="38"/>
    </row>
    <row r="11" spans="1:57" ht="13.5" customHeight="1">
      <c r="A11" s="29" t="s">
        <v>15</v>
      </c>
      <c r="B11" s="13"/>
      <c r="C11" s="204"/>
      <c r="D11" s="204"/>
      <c r="E11" s="204"/>
      <c r="F11" s="39" t="s">
        <v>16</v>
      </c>
      <c r="G11" s="40" t="s">
        <v>77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6"/>
      <c r="D12" s="206"/>
      <c r="E12" s="206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Rekapitulace!A14</f>
        <v>Doprava dodávek</v>
      </c>
      <c r="E15" s="58"/>
      <c r="F15" s="59"/>
      <c r="G15" s="56">
        <f>Rekapitulace!I14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Rekapitulace!A15</f>
        <v>Kompletační činnost (IČD)</v>
      </c>
      <c r="E16" s="60"/>
      <c r="F16" s="61"/>
      <c r="G16" s="56">
        <f>Rekapitulace!I15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Rekapitulace!A16</f>
        <v>Přesun stavebních kapacit</v>
      </c>
      <c r="E17" s="60"/>
      <c r="F17" s="61"/>
      <c r="G17" s="56">
        <f>Rekapitulace!I16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7" t="s">
        <v>33</v>
      </c>
      <c r="B23" s="208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199">
        <f>C23-F32</f>
        <v>0</v>
      </c>
      <c r="G30" s="200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199">
        <f>ROUND(PRODUCT(F30,C31/100),0)</f>
        <v>0</v>
      </c>
      <c r="G31" s="200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199">
        <v>0</v>
      </c>
      <c r="G32" s="200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199">
        <f>ROUND(PRODUCT(F32,C33/100),0)</f>
        <v>0</v>
      </c>
      <c r="G33" s="200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1">
        <f>ROUND(SUM(F30:F33),0)</f>
        <v>0</v>
      </c>
      <c r="G34" s="202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3"/>
      <c r="C37" s="203"/>
      <c r="D37" s="203"/>
      <c r="E37" s="203"/>
      <c r="F37" s="203"/>
      <c r="G37" s="203"/>
      <c r="H37" t="s">
        <v>5</v>
      </c>
    </row>
    <row r="38" spans="1:8" ht="12.75" customHeight="1">
      <c r="A38" s="96"/>
      <c r="B38" s="203"/>
      <c r="C38" s="203"/>
      <c r="D38" s="203"/>
      <c r="E38" s="203"/>
      <c r="F38" s="203"/>
      <c r="G38" s="203"/>
      <c r="H38" t="s">
        <v>5</v>
      </c>
    </row>
    <row r="39" spans="1:8">
      <c r="A39" s="96"/>
      <c r="B39" s="203"/>
      <c r="C39" s="203"/>
      <c r="D39" s="203"/>
      <c r="E39" s="203"/>
      <c r="F39" s="203"/>
      <c r="G39" s="203"/>
      <c r="H39" t="s">
        <v>5</v>
      </c>
    </row>
    <row r="40" spans="1:8">
      <c r="A40" s="96"/>
      <c r="B40" s="203"/>
      <c r="C40" s="203"/>
      <c r="D40" s="203"/>
      <c r="E40" s="203"/>
      <c r="F40" s="203"/>
      <c r="G40" s="203"/>
      <c r="H40" t="s">
        <v>5</v>
      </c>
    </row>
    <row r="41" spans="1:8">
      <c r="A41" s="96"/>
      <c r="B41" s="203"/>
      <c r="C41" s="203"/>
      <c r="D41" s="203"/>
      <c r="E41" s="203"/>
      <c r="F41" s="203"/>
      <c r="G41" s="203"/>
      <c r="H41" t="s">
        <v>5</v>
      </c>
    </row>
    <row r="42" spans="1:8">
      <c r="A42" s="96"/>
      <c r="B42" s="203"/>
      <c r="C42" s="203"/>
      <c r="D42" s="203"/>
      <c r="E42" s="203"/>
      <c r="F42" s="203"/>
      <c r="G42" s="203"/>
      <c r="H42" t="s">
        <v>5</v>
      </c>
    </row>
    <row r="43" spans="1:8">
      <c r="A43" s="96"/>
      <c r="B43" s="203"/>
      <c r="C43" s="203"/>
      <c r="D43" s="203"/>
      <c r="E43" s="203"/>
      <c r="F43" s="203"/>
      <c r="G43" s="203"/>
      <c r="H43" t="s">
        <v>5</v>
      </c>
    </row>
    <row r="44" spans="1:8">
      <c r="A44" s="96"/>
      <c r="B44" s="203"/>
      <c r="C44" s="203"/>
      <c r="D44" s="203"/>
      <c r="E44" s="203"/>
      <c r="F44" s="203"/>
      <c r="G44" s="203"/>
      <c r="H44" t="s">
        <v>5</v>
      </c>
    </row>
    <row r="45" spans="1:8" ht="0.75" customHeight="1">
      <c r="A45" s="96"/>
      <c r="B45" s="203"/>
      <c r="C45" s="203"/>
      <c r="D45" s="203"/>
      <c r="E45" s="203"/>
      <c r="F45" s="203"/>
      <c r="G45" s="203"/>
      <c r="H45" t="s">
        <v>5</v>
      </c>
    </row>
    <row r="46" spans="1:8">
      <c r="B46" s="198"/>
      <c r="C46" s="198"/>
      <c r="D46" s="198"/>
      <c r="E46" s="198"/>
      <c r="F46" s="198"/>
      <c r="G46" s="198"/>
    </row>
    <row r="47" spans="1:8">
      <c r="B47" s="198"/>
      <c r="C47" s="198"/>
      <c r="D47" s="198"/>
      <c r="E47" s="198"/>
      <c r="F47" s="198"/>
      <c r="G47" s="198"/>
    </row>
    <row r="48" spans="1:8">
      <c r="B48" s="198"/>
      <c r="C48" s="198"/>
      <c r="D48" s="198"/>
      <c r="E48" s="198"/>
      <c r="F48" s="198"/>
      <c r="G48" s="198"/>
    </row>
    <row r="49" spans="2:7">
      <c r="B49" s="198"/>
      <c r="C49" s="198"/>
      <c r="D49" s="198"/>
      <c r="E49" s="198"/>
      <c r="F49" s="198"/>
      <c r="G49" s="198"/>
    </row>
    <row r="50" spans="2:7">
      <c r="B50" s="198"/>
      <c r="C50" s="198"/>
      <c r="D50" s="198"/>
      <c r="E50" s="198"/>
      <c r="F50" s="198"/>
      <c r="G50" s="198"/>
    </row>
    <row r="51" spans="2:7">
      <c r="B51" s="198"/>
      <c r="C51" s="198"/>
      <c r="D51" s="198"/>
      <c r="E51" s="198"/>
      <c r="F51" s="198"/>
      <c r="G51" s="198"/>
    </row>
    <row r="52" spans="2:7">
      <c r="B52" s="198"/>
      <c r="C52" s="198"/>
      <c r="D52" s="198"/>
      <c r="E52" s="198"/>
      <c r="F52" s="198"/>
      <c r="G52" s="198"/>
    </row>
    <row r="53" spans="2:7">
      <c r="B53" s="198"/>
      <c r="C53" s="198"/>
      <c r="D53" s="198"/>
      <c r="E53" s="198"/>
      <c r="F53" s="198"/>
      <c r="G53" s="198"/>
    </row>
    <row r="54" spans="2:7">
      <c r="B54" s="198"/>
      <c r="C54" s="198"/>
      <c r="D54" s="198"/>
      <c r="E54" s="198"/>
      <c r="F54" s="198"/>
      <c r="G54" s="198"/>
    </row>
    <row r="55" spans="2:7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8"/>
  <sheetViews>
    <sheetView workbookViewId="0">
      <selection activeCell="H17" sqref="H17:I1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9" t="s">
        <v>48</v>
      </c>
      <c r="B1" s="210"/>
      <c r="C1" s="97" t="str">
        <f>CONCATENATE(cislostavby," ",nazevstavby)</f>
        <v>HD1205 Novostavba šaten v areálu TJ Popůvky</v>
      </c>
      <c r="D1" s="98"/>
      <c r="E1" s="99"/>
      <c r="F1" s="98"/>
      <c r="G1" s="100" t="s">
        <v>49</v>
      </c>
      <c r="H1" s="101" t="s">
        <v>82</v>
      </c>
      <c r="I1" s="102"/>
    </row>
    <row r="2" spans="1:57" ht="13.5" thickBot="1">
      <c r="A2" s="211" t="s">
        <v>50</v>
      </c>
      <c r="B2" s="212"/>
      <c r="C2" s="103" t="str">
        <f>CONCATENATE(cisloobjektu," ",nazevobjektu)</f>
        <v>SO 08 Elektroinstalace</v>
      </c>
      <c r="D2" s="104"/>
      <c r="E2" s="105"/>
      <c r="F2" s="104"/>
      <c r="G2" s="213" t="s">
        <v>83</v>
      </c>
      <c r="H2" s="214"/>
      <c r="I2" s="215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4" t="str">
        <f>Položky!B7</f>
        <v>742</v>
      </c>
      <c r="B7" s="115" t="str">
        <f>Položky!C7</f>
        <v>Sdělovací a zabezpečovací technika</v>
      </c>
      <c r="C7" s="66"/>
      <c r="D7" s="116"/>
      <c r="E7" s="195">
        <f>Položky!BA35</f>
        <v>0</v>
      </c>
      <c r="F7" s="196">
        <f>Položky!BB35</f>
        <v>0</v>
      </c>
      <c r="G7" s="196">
        <f>Položky!BC35</f>
        <v>0</v>
      </c>
      <c r="H7" s="196">
        <f>Položky!BD35</f>
        <v>0</v>
      </c>
      <c r="I7" s="197">
        <f>Položky!BE35</f>
        <v>0</v>
      </c>
    </row>
    <row r="8" spans="1:57" s="35" customFormat="1" ht="13.5" thickBot="1">
      <c r="A8" s="194" t="str">
        <f>Položky!B36</f>
        <v>M22</v>
      </c>
      <c r="B8" s="115" t="str">
        <f>Položky!C36</f>
        <v>Montáž sdělovací a zabezp. techniky</v>
      </c>
      <c r="C8" s="66"/>
      <c r="D8" s="116"/>
      <c r="E8" s="195">
        <f>Položky!BA67</f>
        <v>0</v>
      </c>
      <c r="F8" s="196">
        <f>Položky!BB67</f>
        <v>0</v>
      </c>
      <c r="G8" s="196">
        <f>Položky!BC67</f>
        <v>0</v>
      </c>
      <c r="H8" s="196">
        <f>Položky!BD67</f>
        <v>0</v>
      </c>
      <c r="I8" s="197">
        <f>Položky!BE67</f>
        <v>0</v>
      </c>
    </row>
    <row r="9" spans="1:57" s="123" customFormat="1" ht="13.5" thickBot="1">
      <c r="A9" s="117"/>
      <c r="B9" s="118" t="s">
        <v>57</v>
      </c>
      <c r="C9" s="118"/>
      <c r="D9" s="119"/>
      <c r="E9" s="120">
        <f>SUM(E7:E8)</f>
        <v>0</v>
      </c>
      <c r="F9" s="121">
        <f>SUM(F7:F8)</f>
        <v>0</v>
      </c>
      <c r="G9" s="121">
        <f>SUM(G7:G8)</f>
        <v>0</v>
      </c>
      <c r="H9" s="121">
        <f>SUM(H7:H8)</f>
        <v>0</v>
      </c>
      <c r="I9" s="122">
        <f>SUM(I7:I8)</f>
        <v>0</v>
      </c>
    </row>
    <row r="10" spans="1:57">
      <c r="A10" s="66"/>
      <c r="B10" s="66"/>
      <c r="C10" s="66"/>
      <c r="D10" s="66"/>
      <c r="E10" s="66"/>
      <c r="F10" s="66"/>
      <c r="G10" s="66"/>
      <c r="H10" s="66"/>
      <c r="I10" s="66"/>
    </row>
    <row r="11" spans="1:57" ht="19.5" customHeight="1">
      <c r="A11" s="107" t="s">
        <v>58</v>
      </c>
      <c r="B11" s="107"/>
      <c r="C11" s="107"/>
      <c r="D11" s="107"/>
      <c r="E11" s="107"/>
      <c r="F11" s="107"/>
      <c r="G11" s="124"/>
      <c r="H11" s="107"/>
      <c r="I11" s="107"/>
      <c r="BA11" s="41"/>
      <c r="BB11" s="41"/>
      <c r="BC11" s="41"/>
      <c r="BD11" s="41"/>
      <c r="BE11" s="41"/>
    </row>
    <row r="12" spans="1:57" ht="13.5" thickBot="1">
      <c r="A12" s="77"/>
      <c r="B12" s="77"/>
      <c r="C12" s="77"/>
      <c r="D12" s="77"/>
      <c r="E12" s="77"/>
      <c r="F12" s="77"/>
      <c r="G12" s="77"/>
      <c r="H12" s="77"/>
      <c r="I12" s="77"/>
    </row>
    <row r="13" spans="1:57">
      <c r="A13" s="71" t="s">
        <v>59</v>
      </c>
      <c r="B13" s="72"/>
      <c r="C13" s="72"/>
      <c r="D13" s="125"/>
      <c r="E13" s="126" t="s">
        <v>60</v>
      </c>
      <c r="F13" s="127" t="s">
        <v>61</v>
      </c>
      <c r="G13" s="128" t="s">
        <v>62</v>
      </c>
      <c r="H13" s="129"/>
      <c r="I13" s="130" t="s">
        <v>60</v>
      </c>
    </row>
    <row r="14" spans="1:57">
      <c r="A14" s="64" t="s">
        <v>192</v>
      </c>
      <c r="B14" s="55"/>
      <c r="C14" s="55"/>
      <c r="D14" s="131"/>
      <c r="E14" s="132"/>
      <c r="F14" s="133"/>
      <c r="G14" s="134">
        <f>CHOOSE(BA14+1,HSV+PSV,HSV+PSV+Mont,HSV+PSV+Dodavka+Mont,HSV,PSV,Mont,Dodavka,Mont+Dodavka,0)</f>
        <v>0</v>
      </c>
      <c r="H14" s="135"/>
      <c r="I14" s="136">
        <f>E14+F14*G14/100</f>
        <v>0</v>
      </c>
      <c r="BA14">
        <v>2</v>
      </c>
    </row>
    <row r="15" spans="1:57">
      <c r="A15" s="64" t="s">
        <v>193</v>
      </c>
      <c r="B15" s="55"/>
      <c r="C15" s="55"/>
      <c r="D15" s="131"/>
      <c r="E15" s="132"/>
      <c r="F15" s="133"/>
      <c r="G15" s="134">
        <f>CHOOSE(BA15+1,HSV+PSV,HSV+PSV+Mont,HSV+PSV+Dodavka+Mont,HSV,PSV,Mont,Dodavka,Mont+Dodavka,0)</f>
        <v>0</v>
      </c>
      <c r="H15" s="135"/>
      <c r="I15" s="136">
        <f>E15+F15*G15/100</f>
        <v>0</v>
      </c>
      <c r="BA15">
        <v>2</v>
      </c>
    </row>
    <row r="16" spans="1:57">
      <c r="A16" s="64" t="s">
        <v>194</v>
      </c>
      <c r="B16" s="55"/>
      <c r="C16" s="55"/>
      <c r="D16" s="131"/>
      <c r="E16" s="132"/>
      <c r="F16" s="133"/>
      <c r="G16" s="134">
        <f>CHOOSE(BA16+1,HSV+PSV,HSV+PSV+Mont,HSV+PSV+Dodavka+Mont,HSV,PSV,Mont,Dodavka,Mont+Dodavka,0)</f>
        <v>0</v>
      </c>
      <c r="H16" s="135"/>
      <c r="I16" s="136">
        <f>E16+F16*G16/100</f>
        <v>0</v>
      </c>
      <c r="BA16">
        <v>2</v>
      </c>
    </row>
    <row r="17" spans="1:9" ht="13.5" thickBot="1">
      <c r="A17" s="137"/>
      <c r="B17" s="138" t="s">
        <v>63</v>
      </c>
      <c r="C17" s="139"/>
      <c r="D17" s="140"/>
      <c r="E17" s="141"/>
      <c r="F17" s="142"/>
      <c r="G17" s="142"/>
      <c r="H17" s="216">
        <f>SUM(I14:I16)</f>
        <v>0</v>
      </c>
      <c r="I17" s="217"/>
    </row>
    <row r="19" spans="1:9">
      <c r="B19" s="123"/>
      <c r="F19" s="143"/>
      <c r="G19" s="144"/>
      <c r="H19" s="144"/>
      <c r="I19" s="145"/>
    </row>
    <row r="20" spans="1:9">
      <c r="F20" s="143"/>
      <c r="G20" s="144"/>
      <c r="H20" s="144"/>
      <c r="I20" s="145"/>
    </row>
    <row r="21" spans="1:9">
      <c r="F21" s="143"/>
      <c r="G21" s="144"/>
      <c r="H21" s="144"/>
      <c r="I21" s="145"/>
    </row>
    <row r="22" spans="1:9">
      <c r="F22" s="143"/>
      <c r="G22" s="144"/>
      <c r="H22" s="144"/>
      <c r="I22" s="145"/>
    </row>
    <row r="23" spans="1:9">
      <c r="F23" s="143"/>
      <c r="G23" s="144"/>
      <c r="H23" s="144"/>
      <c r="I23" s="145"/>
    </row>
    <row r="24" spans="1:9">
      <c r="F24" s="143"/>
      <c r="G24" s="144"/>
      <c r="H24" s="144"/>
      <c r="I24" s="145"/>
    </row>
    <row r="25" spans="1:9">
      <c r="F25" s="143"/>
      <c r="G25" s="144"/>
      <c r="H25" s="144"/>
      <c r="I25" s="145"/>
    </row>
    <row r="26" spans="1:9">
      <c r="F26" s="143"/>
      <c r="G26" s="144"/>
      <c r="H26" s="144"/>
      <c r="I26" s="145"/>
    </row>
    <row r="27" spans="1:9">
      <c r="F27" s="143"/>
      <c r="G27" s="144"/>
      <c r="H27" s="144"/>
      <c r="I27" s="145"/>
    </row>
    <row r="28" spans="1:9">
      <c r="F28" s="143"/>
      <c r="G28" s="144"/>
      <c r="H28" s="144"/>
      <c r="I28" s="145"/>
    </row>
    <row r="29" spans="1:9">
      <c r="F29" s="143"/>
      <c r="G29" s="144"/>
      <c r="H29" s="144"/>
      <c r="I29" s="145"/>
    </row>
    <row r="30" spans="1:9">
      <c r="F30" s="143"/>
      <c r="G30" s="144"/>
      <c r="H30" s="144"/>
      <c r="I30" s="145"/>
    </row>
    <row r="31" spans="1:9">
      <c r="F31" s="143"/>
      <c r="G31" s="144"/>
      <c r="H31" s="144"/>
      <c r="I31" s="145"/>
    </row>
    <row r="32" spans="1:9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</sheetData>
  <mergeCells count="4">
    <mergeCell ref="A1:B1"/>
    <mergeCell ref="A2:B2"/>
    <mergeCell ref="G2:I2"/>
    <mergeCell ref="H17:I1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0"/>
  <sheetViews>
    <sheetView showGridLines="0" showZeros="0" tabSelected="1" topLeftCell="A31" zoomScaleNormal="100" workbookViewId="0">
      <selection activeCell="A67" sqref="A67:IV69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18" t="s">
        <v>76</v>
      </c>
      <c r="B1" s="218"/>
      <c r="C1" s="218"/>
      <c r="D1" s="218"/>
      <c r="E1" s="218"/>
      <c r="F1" s="218"/>
      <c r="G1" s="21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09" t="s">
        <v>48</v>
      </c>
      <c r="B3" s="210"/>
      <c r="C3" s="97" t="str">
        <f>CONCATENATE(cislostavby," ",nazevstavby)</f>
        <v>HD1205 Novostavba šaten v areálu TJ Popůvky</v>
      </c>
      <c r="D3" s="151"/>
      <c r="E3" s="152" t="s">
        <v>64</v>
      </c>
      <c r="F3" s="153" t="str">
        <f>Rekapitulace!H1</f>
        <v>HD1205EZS1</v>
      </c>
      <c r="G3" s="154"/>
    </row>
    <row r="4" spans="1:104" ht="13.5" thickBot="1">
      <c r="A4" s="219" t="s">
        <v>50</v>
      </c>
      <c r="B4" s="212"/>
      <c r="C4" s="103" t="str">
        <f>CONCATENATE(cisloobjektu," ",nazevobjektu)</f>
        <v>SO 08 Elektroinstalace</v>
      </c>
      <c r="D4" s="155"/>
      <c r="E4" s="220" t="str">
        <f>Rekapitulace!G2</f>
        <v>Popůvky šatny PZTS + SKV</v>
      </c>
      <c r="F4" s="221"/>
      <c r="G4" s="22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84</v>
      </c>
      <c r="C7" s="165" t="s">
        <v>85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86</v>
      </c>
      <c r="C8" s="173" t="s">
        <v>87</v>
      </c>
      <c r="D8" s="174" t="s">
        <v>73</v>
      </c>
      <c r="E8" s="175">
        <v>15</v>
      </c>
      <c r="F8" s="175">
        <v>0</v>
      </c>
      <c r="G8" s="176">
        <f t="shared" ref="G8:G34" si="0">E8*F8</f>
        <v>0</v>
      </c>
      <c r="O8" s="170">
        <v>2</v>
      </c>
      <c r="AA8" s="146">
        <v>3</v>
      </c>
      <c r="AB8" s="146">
        <v>7</v>
      </c>
      <c r="AC8" s="146" t="s">
        <v>86</v>
      </c>
      <c r="AZ8" s="146">
        <v>2</v>
      </c>
      <c r="BA8" s="146">
        <f t="shared" ref="BA8:BA34" si="1">IF(AZ8=1,G8,0)</f>
        <v>0</v>
      </c>
      <c r="BB8" s="146">
        <f t="shared" ref="BB8:BB34" si="2">IF(AZ8=2,G8,0)</f>
        <v>0</v>
      </c>
      <c r="BC8" s="146">
        <f t="shared" ref="BC8:BC34" si="3">IF(AZ8=3,G8,0)</f>
        <v>0</v>
      </c>
      <c r="BD8" s="146">
        <f t="shared" ref="BD8:BD34" si="4">IF(AZ8=4,G8,0)</f>
        <v>0</v>
      </c>
      <c r="BE8" s="146">
        <f t="shared" ref="BE8:BE34" si="5">IF(AZ8=5,G8,0)</f>
        <v>0</v>
      </c>
      <c r="CA8" s="177">
        <v>3</v>
      </c>
      <c r="CB8" s="177">
        <v>7</v>
      </c>
      <c r="CZ8" s="146">
        <v>5.0000000000000001E-4</v>
      </c>
    </row>
    <row r="9" spans="1:104">
      <c r="A9" s="171">
        <v>2</v>
      </c>
      <c r="B9" s="172" t="s">
        <v>88</v>
      </c>
      <c r="C9" s="173" t="s">
        <v>89</v>
      </c>
      <c r="D9" s="174" t="s">
        <v>73</v>
      </c>
      <c r="E9" s="175">
        <v>12</v>
      </c>
      <c r="F9" s="175">
        <v>0</v>
      </c>
      <c r="G9" s="176">
        <f t="shared" si="0"/>
        <v>0</v>
      </c>
      <c r="O9" s="170">
        <v>2</v>
      </c>
      <c r="AA9" s="146">
        <v>3</v>
      </c>
      <c r="AB9" s="146">
        <v>7</v>
      </c>
      <c r="AC9" s="146" t="s">
        <v>88</v>
      </c>
      <c r="AZ9" s="146">
        <v>2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3</v>
      </c>
      <c r="CB9" s="177">
        <v>7</v>
      </c>
      <c r="CZ9" s="146">
        <v>2E-3</v>
      </c>
    </row>
    <row r="10" spans="1:104">
      <c r="A10" s="171">
        <v>3</v>
      </c>
      <c r="B10" s="172" t="s">
        <v>90</v>
      </c>
      <c r="C10" s="173" t="s">
        <v>91</v>
      </c>
      <c r="D10" s="174" t="s">
        <v>73</v>
      </c>
      <c r="E10" s="175">
        <v>3</v>
      </c>
      <c r="F10" s="175">
        <v>0</v>
      </c>
      <c r="G10" s="176">
        <f t="shared" si="0"/>
        <v>0</v>
      </c>
      <c r="O10" s="170">
        <v>2</v>
      </c>
      <c r="AA10" s="146">
        <v>3</v>
      </c>
      <c r="AB10" s="146">
        <v>7</v>
      </c>
      <c r="AC10" s="146" t="s">
        <v>90</v>
      </c>
      <c r="AZ10" s="146">
        <v>2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3</v>
      </c>
      <c r="CB10" s="177">
        <v>7</v>
      </c>
      <c r="CZ10" s="146">
        <v>3.0000000000000001E-3</v>
      </c>
    </row>
    <row r="11" spans="1:104">
      <c r="A11" s="171">
        <v>4</v>
      </c>
      <c r="B11" s="172" t="s">
        <v>92</v>
      </c>
      <c r="C11" s="173" t="s">
        <v>93</v>
      </c>
      <c r="D11" s="174" t="s">
        <v>73</v>
      </c>
      <c r="E11" s="175">
        <v>3</v>
      </c>
      <c r="F11" s="175">
        <v>0</v>
      </c>
      <c r="G11" s="176">
        <f t="shared" si="0"/>
        <v>0</v>
      </c>
      <c r="O11" s="170">
        <v>2</v>
      </c>
      <c r="AA11" s="146">
        <v>3</v>
      </c>
      <c r="AB11" s="146">
        <v>7</v>
      </c>
      <c r="AC11" s="146" t="s">
        <v>92</v>
      </c>
      <c r="AZ11" s="146">
        <v>2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3</v>
      </c>
      <c r="CB11" s="177">
        <v>7</v>
      </c>
      <c r="CZ11" s="146">
        <v>1E-3</v>
      </c>
    </row>
    <row r="12" spans="1:104">
      <c r="A12" s="171">
        <v>5</v>
      </c>
      <c r="B12" s="172" t="s">
        <v>94</v>
      </c>
      <c r="C12" s="173" t="s">
        <v>95</v>
      </c>
      <c r="D12" s="174" t="s">
        <v>73</v>
      </c>
      <c r="E12" s="175">
        <v>16</v>
      </c>
      <c r="F12" s="175">
        <v>0</v>
      </c>
      <c r="G12" s="176">
        <f t="shared" si="0"/>
        <v>0</v>
      </c>
      <c r="O12" s="170">
        <v>2</v>
      </c>
      <c r="AA12" s="146">
        <v>3</v>
      </c>
      <c r="AB12" s="146">
        <v>7</v>
      </c>
      <c r="AC12" s="146" t="s">
        <v>94</v>
      </c>
      <c r="AZ12" s="146">
        <v>2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3</v>
      </c>
      <c r="CB12" s="177">
        <v>7</v>
      </c>
      <c r="CZ12" s="146">
        <v>2.0000000000000001E-4</v>
      </c>
    </row>
    <row r="13" spans="1:104">
      <c r="A13" s="171">
        <v>6</v>
      </c>
      <c r="B13" s="172" t="s">
        <v>96</v>
      </c>
      <c r="C13" s="173" t="s">
        <v>97</v>
      </c>
      <c r="D13" s="174" t="s">
        <v>98</v>
      </c>
      <c r="E13" s="175">
        <v>319</v>
      </c>
      <c r="F13" s="175">
        <v>0</v>
      </c>
      <c r="G13" s="176">
        <f t="shared" si="0"/>
        <v>0</v>
      </c>
      <c r="O13" s="170">
        <v>2</v>
      </c>
      <c r="AA13" s="146">
        <v>3</v>
      </c>
      <c r="AB13" s="146">
        <v>7</v>
      </c>
      <c r="AC13" s="146" t="s">
        <v>96</v>
      </c>
      <c r="AZ13" s="146">
        <v>2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3</v>
      </c>
      <c r="CB13" s="177">
        <v>7</v>
      </c>
      <c r="CZ13" s="146">
        <v>1.4999999999999999E-4</v>
      </c>
    </row>
    <row r="14" spans="1:104">
      <c r="A14" s="171">
        <v>7</v>
      </c>
      <c r="B14" s="172" t="s">
        <v>99</v>
      </c>
      <c r="C14" s="173" t="s">
        <v>100</v>
      </c>
      <c r="D14" s="174" t="s">
        <v>98</v>
      </c>
      <c r="E14" s="175">
        <v>255</v>
      </c>
      <c r="F14" s="175">
        <v>0</v>
      </c>
      <c r="G14" s="176">
        <f t="shared" si="0"/>
        <v>0</v>
      </c>
      <c r="O14" s="170">
        <v>2</v>
      </c>
      <c r="AA14" s="146">
        <v>3</v>
      </c>
      <c r="AB14" s="146">
        <v>7</v>
      </c>
      <c r="AC14" s="146" t="s">
        <v>99</v>
      </c>
      <c r="AZ14" s="146">
        <v>2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3</v>
      </c>
      <c r="CB14" s="177">
        <v>7</v>
      </c>
      <c r="CZ14" s="146">
        <v>0</v>
      </c>
    </row>
    <row r="15" spans="1:104">
      <c r="A15" s="171">
        <v>8</v>
      </c>
      <c r="B15" s="172" t="s">
        <v>101</v>
      </c>
      <c r="C15" s="173" t="s">
        <v>102</v>
      </c>
      <c r="D15" s="174" t="s">
        <v>98</v>
      </c>
      <c r="E15" s="175">
        <v>255</v>
      </c>
      <c r="F15" s="175">
        <v>0</v>
      </c>
      <c r="G15" s="176">
        <f t="shared" si="0"/>
        <v>0</v>
      </c>
      <c r="O15" s="170">
        <v>2</v>
      </c>
      <c r="AA15" s="146">
        <v>3</v>
      </c>
      <c r="AB15" s="146">
        <v>7</v>
      </c>
      <c r="AC15" s="146" t="s">
        <v>101</v>
      </c>
      <c r="AZ15" s="146">
        <v>2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3</v>
      </c>
      <c r="CB15" s="177">
        <v>7</v>
      </c>
      <c r="CZ15" s="146">
        <v>1E-4</v>
      </c>
    </row>
    <row r="16" spans="1:104">
      <c r="A16" s="171">
        <v>9</v>
      </c>
      <c r="B16" s="172" t="s">
        <v>103</v>
      </c>
      <c r="C16" s="173" t="s">
        <v>104</v>
      </c>
      <c r="D16" s="174" t="s">
        <v>98</v>
      </c>
      <c r="E16" s="175">
        <v>187</v>
      </c>
      <c r="F16" s="175">
        <v>0</v>
      </c>
      <c r="G16" s="176">
        <f t="shared" si="0"/>
        <v>0</v>
      </c>
      <c r="O16" s="170">
        <v>2</v>
      </c>
      <c r="AA16" s="146">
        <v>3</v>
      </c>
      <c r="AB16" s="146">
        <v>7</v>
      </c>
      <c r="AC16" s="146" t="s">
        <v>103</v>
      </c>
      <c r="AZ16" s="146">
        <v>2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3</v>
      </c>
      <c r="CB16" s="177">
        <v>7</v>
      </c>
      <c r="CZ16" s="146">
        <v>8.0000000000000007E-5</v>
      </c>
    </row>
    <row r="17" spans="1:104">
      <c r="A17" s="171">
        <v>10</v>
      </c>
      <c r="B17" s="172" t="s">
        <v>105</v>
      </c>
      <c r="C17" s="173" t="s">
        <v>106</v>
      </c>
      <c r="D17" s="174" t="s">
        <v>98</v>
      </c>
      <c r="E17" s="175">
        <v>80</v>
      </c>
      <c r="F17" s="175">
        <v>0</v>
      </c>
      <c r="G17" s="176">
        <f t="shared" si="0"/>
        <v>0</v>
      </c>
      <c r="O17" s="170">
        <v>2</v>
      </c>
      <c r="AA17" s="146">
        <v>3</v>
      </c>
      <c r="AB17" s="146">
        <v>7</v>
      </c>
      <c r="AC17" s="146" t="s">
        <v>105</v>
      </c>
      <c r="AZ17" s="146">
        <v>2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3</v>
      </c>
      <c r="CB17" s="177">
        <v>7</v>
      </c>
      <c r="CZ17" s="146">
        <v>2.9999999999999997E-4</v>
      </c>
    </row>
    <row r="18" spans="1:104">
      <c r="A18" s="171">
        <v>11</v>
      </c>
      <c r="B18" s="172" t="s">
        <v>107</v>
      </c>
      <c r="C18" s="173" t="s">
        <v>108</v>
      </c>
      <c r="D18" s="174" t="s">
        <v>73</v>
      </c>
      <c r="E18" s="175">
        <v>1</v>
      </c>
      <c r="F18" s="175">
        <v>0</v>
      </c>
      <c r="G18" s="176">
        <f t="shared" si="0"/>
        <v>0</v>
      </c>
      <c r="O18" s="170">
        <v>2</v>
      </c>
      <c r="AA18" s="146">
        <v>3</v>
      </c>
      <c r="AB18" s="146">
        <v>7</v>
      </c>
      <c r="AC18" s="146" t="s">
        <v>107</v>
      </c>
      <c r="AZ18" s="146">
        <v>2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3</v>
      </c>
      <c r="CB18" s="177">
        <v>7</v>
      </c>
      <c r="CZ18" s="146">
        <v>1.4999999999999999E-2</v>
      </c>
    </row>
    <row r="19" spans="1:104">
      <c r="A19" s="171">
        <v>12</v>
      </c>
      <c r="B19" s="172" t="s">
        <v>109</v>
      </c>
      <c r="C19" s="173" t="s">
        <v>110</v>
      </c>
      <c r="D19" s="174" t="s">
        <v>73</v>
      </c>
      <c r="E19" s="175">
        <v>1</v>
      </c>
      <c r="F19" s="175">
        <v>0</v>
      </c>
      <c r="G19" s="176">
        <f t="shared" si="0"/>
        <v>0</v>
      </c>
      <c r="O19" s="170">
        <v>2</v>
      </c>
      <c r="AA19" s="146">
        <v>3</v>
      </c>
      <c r="AB19" s="146">
        <v>7</v>
      </c>
      <c r="AC19" s="146" t="s">
        <v>109</v>
      </c>
      <c r="AZ19" s="146">
        <v>2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3</v>
      </c>
      <c r="CB19" s="177">
        <v>7</v>
      </c>
      <c r="CZ19" s="146">
        <v>1.2999999999999999E-2</v>
      </c>
    </row>
    <row r="20" spans="1:104">
      <c r="A20" s="171">
        <v>13</v>
      </c>
      <c r="B20" s="172" t="s">
        <v>111</v>
      </c>
      <c r="C20" s="173" t="s">
        <v>112</v>
      </c>
      <c r="D20" s="174" t="s">
        <v>73</v>
      </c>
      <c r="E20" s="175">
        <v>1</v>
      </c>
      <c r="F20" s="175">
        <v>0</v>
      </c>
      <c r="G20" s="176">
        <f t="shared" si="0"/>
        <v>0</v>
      </c>
      <c r="O20" s="170">
        <v>2</v>
      </c>
      <c r="AA20" s="146">
        <v>3</v>
      </c>
      <c r="AB20" s="146">
        <v>7</v>
      </c>
      <c r="AC20" s="146" t="s">
        <v>111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3</v>
      </c>
      <c r="CB20" s="177">
        <v>7</v>
      </c>
      <c r="CZ20" s="146">
        <v>5.0000000000000001E-3</v>
      </c>
    </row>
    <row r="21" spans="1:104">
      <c r="A21" s="171">
        <v>14</v>
      </c>
      <c r="B21" s="172" t="s">
        <v>113</v>
      </c>
      <c r="C21" s="173" t="s">
        <v>95</v>
      </c>
      <c r="D21" s="174" t="s">
        <v>73</v>
      </c>
      <c r="E21" s="175">
        <v>7</v>
      </c>
      <c r="F21" s="175">
        <v>0</v>
      </c>
      <c r="G21" s="176">
        <f t="shared" si="0"/>
        <v>0</v>
      </c>
      <c r="O21" s="170">
        <v>2</v>
      </c>
      <c r="AA21" s="146">
        <v>3</v>
      </c>
      <c r="AB21" s="146">
        <v>7</v>
      </c>
      <c r="AC21" s="146" t="s">
        <v>113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3</v>
      </c>
      <c r="CB21" s="177">
        <v>7</v>
      </c>
      <c r="CZ21" s="146">
        <v>2.0000000000000001E-4</v>
      </c>
    </row>
    <row r="22" spans="1:104">
      <c r="A22" s="171">
        <v>15</v>
      </c>
      <c r="B22" s="172" t="s">
        <v>114</v>
      </c>
      <c r="C22" s="173" t="s">
        <v>110</v>
      </c>
      <c r="D22" s="174" t="s">
        <v>73</v>
      </c>
      <c r="E22" s="175">
        <v>1</v>
      </c>
      <c r="F22" s="175">
        <v>0</v>
      </c>
      <c r="G22" s="176">
        <f t="shared" si="0"/>
        <v>0</v>
      </c>
      <c r="O22" s="170">
        <v>2</v>
      </c>
      <c r="AA22" s="146">
        <v>3</v>
      </c>
      <c r="AB22" s="146">
        <v>7</v>
      </c>
      <c r="AC22" s="146" t="s">
        <v>114</v>
      </c>
      <c r="AZ22" s="146">
        <v>2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3</v>
      </c>
      <c r="CB22" s="177">
        <v>7</v>
      </c>
      <c r="CZ22" s="146">
        <v>1.6E-2</v>
      </c>
    </row>
    <row r="23" spans="1:104">
      <c r="A23" s="171">
        <v>16</v>
      </c>
      <c r="B23" s="172" t="s">
        <v>115</v>
      </c>
      <c r="C23" s="173" t="s">
        <v>116</v>
      </c>
      <c r="D23" s="174" t="s">
        <v>73</v>
      </c>
      <c r="E23" s="175">
        <v>1</v>
      </c>
      <c r="F23" s="175">
        <v>0</v>
      </c>
      <c r="G23" s="176">
        <f t="shared" si="0"/>
        <v>0</v>
      </c>
      <c r="O23" s="170">
        <v>2</v>
      </c>
      <c r="AA23" s="146">
        <v>3</v>
      </c>
      <c r="AB23" s="146">
        <v>7</v>
      </c>
      <c r="AC23" s="146" t="s">
        <v>115</v>
      </c>
      <c r="AZ23" s="146">
        <v>2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3</v>
      </c>
      <c r="CB23" s="177">
        <v>7</v>
      </c>
      <c r="CZ23" s="146">
        <v>0</v>
      </c>
    </row>
    <row r="24" spans="1:104">
      <c r="A24" s="171">
        <v>17</v>
      </c>
      <c r="B24" s="172" t="s">
        <v>117</v>
      </c>
      <c r="C24" s="173" t="s">
        <v>118</v>
      </c>
      <c r="D24" s="174" t="s">
        <v>73</v>
      </c>
      <c r="E24" s="175">
        <v>1</v>
      </c>
      <c r="F24" s="175">
        <v>0</v>
      </c>
      <c r="G24" s="176">
        <f t="shared" si="0"/>
        <v>0</v>
      </c>
      <c r="O24" s="170">
        <v>2</v>
      </c>
      <c r="AA24" s="146">
        <v>3</v>
      </c>
      <c r="AB24" s="146">
        <v>7</v>
      </c>
      <c r="AC24" s="146" t="s">
        <v>117</v>
      </c>
      <c r="AZ24" s="146">
        <v>2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3</v>
      </c>
      <c r="CB24" s="177">
        <v>7</v>
      </c>
      <c r="CZ24" s="146">
        <v>4.0000000000000001E-3</v>
      </c>
    </row>
    <row r="25" spans="1:104">
      <c r="A25" s="171">
        <v>18</v>
      </c>
      <c r="B25" s="172" t="s">
        <v>119</v>
      </c>
      <c r="C25" s="173" t="s">
        <v>120</v>
      </c>
      <c r="D25" s="174" t="s">
        <v>73</v>
      </c>
      <c r="E25" s="175">
        <v>14</v>
      </c>
      <c r="F25" s="175">
        <v>0</v>
      </c>
      <c r="G25" s="176">
        <f t="shared" si="0"/>
        <v>0</v>
      </c>
      <c r="O25" s="170">
        <v>2</v>
      </c>
      <c r="AA25" s="146">
        <v>3</v>
      </c>
      <c r="AB25" s="146">
        <v>7</v>
      </c>
      <c r="AC25" s="146" t="s">
        <v>119</v>
      </c>
      <c r="AZ25" s="146">
        <v>2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7">
        <v>3</v>
      </c>
      <c r="CB25" s="177">
        <v>7</v>
      </c>
      <c r="CZ25" s="146">
        <v>5.9999999999999995E-4</v>
      </c>
    </row>
    <row r="26" spans="1:104">
      <c r="A26" s="171">
        <v>19</v>
      </c>
      <c r="B26" s="172" t="s">
        <v>121</v>
      </c>
      <c r="C26" s="173" t="s">
        <v>122</v>
      </c>
      <c r="D26" s="174" t="s">
        <v>73</v>
      </c>
      <c r="E26" s="175">
        <v>5</v>
      </c>
      <c r="F26" s="175">
        <v>0</v>
      </c>
      <c r="G26" s="176">
        <f t="shared" si="0"/>
        <v>0</v>
      </c>
      <c r="O26" s="170">
        <v>2</v>
      </c>
      <c r="AA26" s="146">
        <v>3</v>
      </c>
      <c r="AB26" s="146">
        <v>7</v>
      </c>
      <c r="AC26" s="146" t="s">
        <v>121</v>
      </c>
      <c r="AZ26" s="146">
        <v>2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7">
        <v>3</v>
      </c>
      <c r="CB26" s="177">
        <v>7</v>
      </c>
      <c r="CZ26" s="146">
        <v>5.9999999999999995E-4</v>
      </c>
    </row>
    <row r="27" spans="1:104">
      <c r="A27" s="171">
        <v>20</v>
      </c>
      <c r="B27" s="172" t="s">
        <v>123</v>
      </c>
      <c r="C27" s="173" t="s">
        <v>124</v>
      </c>
      <c r="D27" s="174" t="s">
        <v>73</v>
      </c>
      <c r="E27" s="175">
        <v>1</v>
      </c>
      <c r="F27" s="175">
        <v>0</v>
      </c>
      <c r="G27" s="176">
        <f t="shared" si="0"/>
        <v>0</v>
      </c>
      <c r="O27" s="170">
        <v>2</v>
      </c>
      <c r="AA27" s="146">
        <v>3</v>
      </c>
      <c r="AB27" s="146">
        <v>7</v>
      </c>
      <c r="AC27" s="146" t="s">
        <v>123</v>
      </c>
      <c r="AZ27" s="146">
        <v>2</v>
      </c>
      <c r="BA27" s="146">
        <f t="shared" si="1"/>
        <v>0</v>
      </c>
      <c r="BB27" s="146">
        <f t="shared" si="2"/>
        <v>0</v>
      </c>
      <c r="BC27" s="146">
        <f t="shared" si="3"/>
        <v>0</v>
      </c>
      <c r="BD27" s="146">
        <f t="shared" si="4"/>
        <v>0</v>
      </c>
      <c r="BE27" s="146">
        <f t="shared" si="5"/>
        <v>0</v>
      </c>
      <c r="CA27" s="177">
        <v>3</v>
      </c>
      <c r="CB27" s="177">
        <v>7</v>
      </c>
      <c r="CZ27" s="146">
        <v>5.9999999999999995E-4</v>
      </c>
    </row>
    <row r="28" spans="1:104">
      <c r="A28" s="171">
        <v>21</v>
      </c>
      <c r="B28" s="172" t="s">
        <v>125</v>
      </c>
      <c r="C28" s="173" t="s">
        <v>126</v>
      </c>
      <c r="D28" s="174" t="s">
        <v>73</v>
      </c>
      <c r="E28" s="175">
        <v>16</v>
      </c>
      <c r="F28" s="175">
        <v>0</v>
      </c>
      <c r="G28" s="176">
        <f t="shared" si="0"/>
        <v>0</v>
      </c>
      <c r="O28" s="170">
        <v>2</v>
      </c>
      <c r="AA28" s="146">
        <v>3</v>
      </c>
      <c r="AB28" s="146">
        <v>7</v>
      </c>
      <c r="AC28" s="146" t="s">
        <v>125</v>
      </c>
      <c r="AZ28" s="146">
        <v>2</v>
      </c>
      <c r="BA28" s="146">
        <f t="shared" si="1"/>
        <v>0</v>
      </c>
      <c r="BB28" s="146">
        <f t="shared" si="2"/>
        <v>0</v>
      </c>
      <c r="BC28" s="146">
        <f t="shared" si="3"/>
        <v>0</v>
      </c>
      <c r="BD28" s="146">
        <f t="shared" si="4"/>
        <v>0</v>
      </c>
      <c r="BE28" s="146">
        <f t="shared" si="5"/>
        <v>0</v>
      </c>
      <c r="CA28" s="177">
        <v>3</v>
      </c>
      <c r="CB28" s="177">
        <v>7</v>
      </c>
      <c r="CZ28" s="146">
        <v>5.9999999999999995E-4</v>
      </c>
    </row>
    <row r="29" spans="1:104">
      <c r="A29" s="171">
        <v>22</v>
      </c>
      <c r="B29" s="172" t="s">
        <v>127</v>
      </c>
      <c r="C29" s="173" t="s">
        <v>128</v>
      </c>
      <c r="D29" s="174" t="s">
        <v>73</v>
      </c>
      <c r="E29" s="175">
        <v>1</v>
      </c>
      <c r="F29" s="175">
        <v>0</v>
      </c>
      <c r="G29" s="176">
        <f t="shared" si="0"/>
        <v>0</v>
      </c>
      <c r="O29" s="170">
        <v>2</v>
      </c>
      <c r="AA29" s="146">
        <v>3</v>
      </c>
      <c r="AB29" s="146">
        <v>7</v>
      </c>
      <c r="AC29" s="146" t="s">
        <v>127</v>
      </c>
      <c r="AZ29" s="146">
        <v>2</v>
      </c>
      <c r="BA29" s="146">
        <f t="shared" si="1"/>
        <v>0</v>
      </c>
      <c r="BB29" s="146">
        <f t="shared" si="2"/>
        <v>0</v>
      </c>
      <c r="BC29" s="146">
        <f t="shared" si="3"/>
        <v>0</v>
      </c>
      <c r="BD29" s="146">
        <f t="shared" si="4"/>
        <v>0</v>
      </c>
      <c r="BE29" s="146">
        <f t="shared" si="5"/>
        <v>0</v>
      </c>
      <c r="CA29" s="177">
        <v>3</v>
      </c>
      <c r="CB29" s="177">
        <v>7</v>
      </c>
      <c r="CZ29" s="146">
        <v>8.0000000000000004E-4</v>
      </c>
    </row>
    <row r="30" spans="1:104">
      <c r="A30" s="171">
        <v>23</v>
      </c>
      <c r="B30" s="172" t="s">
        <v>129</v>
      </c>
      <c r="C30" s="173" t="s">
        <v>130</v>
      </c>
      <c r="D30" s="174" t="s">
        <v>73</v>
      </c>
      <c r="E30" s="175">
        <v>2</v>
      </c>
      <c r="F30" s="175">
        <v>0</v>
      </c>
      <c r="G30" s="176">
        <f t="shared" si="0"/>
        <v>0</v>
      </c>
      <c r="O30" s="170">
        <v>2</v>
      </c>
      <c r="AA30" s="146">
        <v>3</v>
      </c>
      <c r="AB30" s="146">
        <v>7</v>
      </c>
      <c r="AC30" s="146" t="s">
        <v>129</v>
      </c>
      <c r="AZ30" s="146">
        <v>2</v>
      </c>
      <c r="BA30" s="146">
        <f t="shared" si="1"/>
        <v>0</v>
      </c>
      <c r="BB30" s="146">
        <f t="shared" si="2"/>
        <v>0</v>
      </c>
      <c r="BC30" s="146">
        <f t="shared" si="3"/>
        <v>0</v>
      </c>
      <c r="BD30" s="146">
        <f t="shared" si="4"/>
        <v>0</v>
      </c>
      <c r="BE30" s="146">
        <f t="shared" si="5"/>
        <v>0</v>
      </c>
      <c r="CA30" s="177">
        <v>3</v>
      </c>
      <c r="CB30" s="177">
        <v>7</v>
      </c>
      <c r="CZ30" s="146">
        <v>2.9999999999999997E-4</v>
      </c>
    </row>
    <row r="31" spans="1:104">
      <c r="A31" s="171">
        <v>24</v>
      </c>
      <c r="B31" s="172" t="s">
        <v>131</v>
      </c>
      <c r="C31" s="173" t="s">
        <v>132</v>
      </c>
      <c r="D31" s="174" t="s">
        <v>98</v>
      </c>
      <c r="E31" s="175">
        <v>675</v>
      </c>
      <c r="F31" s="175">
        <v>0</v>
      </c>
      <c r="G31" s="176">
        <f t="shared" si="0"/>
        <v>0</v>
      </c>
      <c r="O31" s="170">
        <v>2</v>
      </c>
      <c r="AA31" s="146">
        <v>3</v>
      </c>
      <c r="AB31" s="146">
        <v>7</v>
      </c>
      <c r="AC31" s="146" t="s">
        <v>131</v>
      </c>
      <c r="AZ31" s="146">
        <v>2</v>
      </c>
      <c r="BA31" s="146">
        <f t="shared" si="1"/>
        <v>0</v>
      </c>
      <c r="BB31" s="146">
        <f t="shared" si="2"/>
        <v>0</v>
      </c>
      <c r="BC31" s="146">
        <f t="shared" si="3"/>
        <v>0</v>
      </c>
      <c r="BD31" s="146">
        <f t="shared" si="4"/>
        <v>0</v>
      </c>
      <c r="BE31" s="146">
        <f t="shared" si="5"/>
        <v>0</v>
      </c>
      <c r="CA31" s="177">
        <v>3</v>
      </c>
      <c r="CB31" s="177">
        <v>7</v>
      </c>
      <c r="CZ31" s="146">
        <v>1.4999999999999999E-4</v>
      </c>
    </row>
    <row r="32" spans="1:104">
      <c r="A32" s="171">
        <v>25</v>
      </c>
      <c r="B32" s="172" t="s">
        <v>133</v>
      </c>
      <c r="C32" s="173" t="s">
        <v>106</v>
      </c>
      <c r="D32" s="174" t="s">
        <v>98</v>
      </c>
      <c r="E32" s="175">
        <v>60</v>
      </c>
      <c r="F32" s="175">
        <v>0</v>
      </c>
      <c r="G32" s="176">
        <f t="shared" si="0"/>
        <v>0</v>
      </c>
      <c r="O32" s="170">
        <v>2</v>
      </c>
      <c r="AA32" s="146">
        <v>3</v>
      </c>
      <c r="AB32" s="146">
        <v>7</v>
      </c>
      <c r="AC32" s="146" t="s">
        <v>133</v>
      </c>
      <c r="AZ32" s="146">
        <v>2</v>
      </c>
      <c r="BA32" s="146">
        <f t="shared" si="1"/>
        <v>0</v>
      </c>
      <c r="BB32" s="146">
        <f t="shared" si="2"/>
        <v>0</v>
      </c>
      <c r="BC32" s="146">
        <f t="shared" si="3"/>
        <v>0</v>
      </c>
      <c r="BD32" s="146">
        <f t="shared" si="4"/>
        <v>0</v>
      </c>
      <c r="BE32" s="146">
        <f t="shared" si="5"/>
        <v>0</v>
      </c>
      <c r="CA32" s="177">
        <v>3</v>
      </c>
      <c r="CB32" s="177">
        <v>7</v>
      </c>
      <c r="CZ32" s="146">
        <v>2.9999999999999997E-4</v>
      </c>
    </row>
    <row r="33" spans="1:104">
      <c r="A33" s="171">
        <v>26</v>
      </c>
      <c r="B33" s="172" t="s">
        <v>134</v>
      </c>
      <c r="C33" s="173" t="s">
        <v>102</v>
      </c>
      <c r="D33" s="174" t="s">
        <v>98</v>
      </c>
      <c r="E33" s="175">
        <v>345</v>
      </c>
      <c r="F33" s="175">
        <v>0</v>
      </c>
      <c r="G33" s="176">
        <f t="shared" si="0"/>
        <v>0</v>
      </c>
      <c r="O33" s="170">
        <v>2</v>
      </c>
      <c r="AA33" s="146">
        <v>3</v>
      </c>
      <c r="AB33" s="146">
        <v>7</v>
      </c>
      <c r="AC33" s="146" t="s">
        <v>134</v>
      </c>
      <c r="AZ33" s="146">
        <v>2</v>
      </c>
      <c r="BA33" s="146">
        <f t="shared" si="1"/>
        <v>0</v>
      </c>
      <c r="BB33" s="146">
        <f t="shared" si="2"/>
        <v>0</v>
      </c>
      <c r="BC33" s="146">
        <f t="shared" si="3"/>
        <v>0</v>
      </c>
      <c r="BD33" s="146">
        <f t="shared" si="4"/>
        <v>0</v>
      </c>
      <c r="BE33" s="146">
        <f t="shared" si="5"/>
        <v>0</v>
      </c>
      <c r="CA33" s="177">
        <v>3</v>
      </c>
      <c r="CB33" s="177">
        <v>7</v>
      </c>
      <c r="CZ33" s="146">
        <v>2.9999999999999997E-4</v>
      </c>
    </row>
    <row r="34" spans="1:104">
      <c r="A34" s="171">
        <v>27</v>
      </c>
      <c r="B34" s="172" t="s">
        <v>135</v>
      </c>
      <c r="C34" s="173" t="s">
        <v>104</v>
      </c>
      <c r="D34" s="174" t="s">
        <v>98</v>
      </c>
      <c r="E34" s="175">
        <v>248</v>
      </c>
      <c r="F34" s="175">
        <v>0</v>
      </c>
      <c r="G34" s="176">
        <f t="shared" si="0"/>
        <v>0</v>
      </c>
      <c r="O34" s="170">
        <v>2</v>
      </c>
      <c r="AA34" s="146">
        <v>3</v>
      </c>
      <c r="AB34" s="146">
        <v>7</v>
      </c>
      <c r="AC34" s="146" t="s">
        <v>135</v>
      </c>
      <c r="AZ34" s="146">
        <v>2</v>
      </c>
      <c r="BA34" s="146">
        <f t="shared" si="1"/>
        <v>0</v>
      </c>
      <c r="BB34" s="146">
        <f t="shared" si="2"/>
        <v>0</v>
      </c>
      <c r="BC34" s="146">
        <f t="shared" si="3"/>
        <v>0</v>
      </c>
      <c r="BD34" s="146">
        <f t="shared" si="4"/>
        <v>0</v>
      </c>
      <c r="BE34" s="146">
        <f t="shared" si="5"/>
        <v>0</v>
      </c>
      <c r="CA34" s="177">
        <v>3</v>
      </c>
      <c r="CB34" s="177">
        <v>7</v>
      </c>
      <c r="CZ34" s="146">
        <v>8.0000000000000007E-5</v>
      </c>
    </row>
    <row r="35" spans="1:104">
      <c r="A35" s="178"/>
      <c r="B35" s="179" t="s">
        <v>74</v>
      </c>
      <c r="C35" s="180" t="str">
        <f>CONCATENATE(B7," ",C7)</f>
        <v>742 Sdělovací a zabezpečovací technika</v>
      </c>
      <c r="D35" s="181"/>
      <c r="E35" s="182"/>
      <c r="F35" s="183"/>
      <c r="G35" s="184">
        <f>SUM(G7:G34)</f>
        <v>0</v>
      </c>
      <c r="O35" s="170">
        <v>4</v>
      </c>
      <c r="BA35" s="185">
        <f>SUM(BA7:BA34)</f>
        <v>0</v>
      </c>
      <c r="BB35" s="185">
        <f>SUM(BB7:BB34)</f>
        <v>0</v>
      </c>
      <c r="BC35" s="185">
        <f>SUM(BC7:BC34)</f>
        <v>0</v>
      </c>
      <c r="BD35" s="185">
        <f>SUM(BD7:BD34)</f>
        <v>0</v>
      </c>
      <c r="BE35" s="185">
        <f>SUM(BE7:BE34)</f>
        <v>0</v>
      </c>
    </row>
    <row r="36" spans="1:104">
      <c r="A36" s="163" t="s">
        <v>72</v>
      </c>
      <c r="B36" s="164" t="s">
        <v>136</v>
      </c>
      <c r="C36" s="165" t="s">
        <v>137</v>
      </c>
      <c r="D36" s="166"/>
      <c r="E36" s="167"/>
      <c r="F36" s="167"/>
      <c r="G36" s="168"/>
      <c r="H36" s="169"/>
      <c r="I36" s="169"/>
      <c r="O36" s="170">
        <v>1</v>
      </c>
    </row>
    <row r="37" spans="1:104">
      <c r="A37" s="171">
        <v>28</v>
      </c>
      <c r="B37" s="172" t="s">
        <v>138</v>
      </c>
      <c r="C37" s="173" t="s">
        <v>139</v>
      </c>
      <c r="D37" s="174" t="s">
        <v>140</v>
      </c>
      <c r="E37" s="175">
        <v>1</v>
      </c>
      <c r="F37" s="175">
        <v>0</v>
      </c>
      <c r="G37" s="176">
        <f t="shared" ref="G37:G66" si="6">E37*F37</f>
        <v>0</v>
      </c>
      <c r="O37" s="170">
        <v>2</v>
      </c>
      <c r="AA37" s="146">
        <v>1</v>
      </c>
      <c r="AB37" s="146">
        <v>9</v>
      </c>
      <c r="AC37" s="146">
        <v>9</v>
      </c>
      <c r="AZ37" s="146">
        <v>4</v>
      </c>
      <c r="BA37" s="146">
        <f t="shared" ref="BA37:BA66" si="7">IF(AZ37=1,G37,0)</f>
        <v>0</v>
      </c>
      <c r="BB37" s="146">
        <f t="shared" ref="BB37:BB66" si="8">IF(AZ37=2,G37,0)</f>
        <v>0</v>
      </c>
      <c r="BC37" s="146">
        <f t="shared" ref="BC37:BC66" si="9">IF(AZ37=3,G37,0)</f>
        <v>0</v>
      </c>
      <c r="BD37" s="146">
        <f t="shared" ref="BD37:BD66" si="10">IF(AZ37=4,G37,0)</f>
        <v>0</v>
      </c>
      <c r="BE37" s="146">
        <f t="shared" ref="BE37:BE66" si="11">IF(AZ37=5,G37,0)</f>
        <v>0</v>
      </c>
      <c r="CA37" s="177">
        <v>1</v>
      </c>
      <c r="CB37" s="177">
        <v>9</v>
      </c>
      <c r="CZ37" s="146">
        <v>0</v>
      </c>
    </row>
    <row r="38" spans="1:104">
      <c r="A38" s="171">
        <v>29</v>
      </c>
      <c r="B38" s="172" t="s">
        <v>141</v>
      </c>
      <c r="C38" s="173" t="s">
        <v>142</v>
      </c>
      <c r="D38" s="174" t="s">
        <v>73</v>
      </c>
      <c r="E38" s="175">
        <v>1</v>
      </c>
      <c r="F38" s="175">
        <v>0</v>
      </c>
      <c r="G38" s="176">
        <f t="shared" si="6"/>
        <v>0</v>
      </c>
      <c r="O38" s="170">
        <v>2</v>
      </c>
      <c r="AA38" s="146">
        <v>1</v>
      </c>
      <c r="AB38" s="146">
        <v>9</v>
      </c>
      <c r="AC38" s="146">
        <v>9</v>
      </c>
      <c r="AZ38" s="146">
        <v>4</v>
      </c>
      <c r="BA38" s="146">
        <f t="shared" si="7"/>
        <v>0</v>
      </c>
      <c r="BB38" s="146">
        <f t="shared" si="8"/>
        <v>0</v>
      </c>
      <c r="BC38" s="146">
        <f t="shared" si="9"/>
        <v>0</v>
      </c>
      <c r="BD38" s="146">
        <f t="shared" si="10"/>
        <v>0</v>
      </c>
      <c r="BE38" s="146">
        <f t="shared" si="11"/>
        <v>0</v>
      </c>
      <c r="CA38" s="177">
        <v>1</v>
      </c>
      <c r="CB38" s="177">
        <v>9</v>
      </c>
      <c r="CZ38" s="146">
        <v>0</v>
      </c>
    </row>
    <row r="39" spans="1:104">
      <c r="A39" s="171">
        <v>30</v>
      </c>
      <c r="B39" s="172" t="s">
        <v>143</v>
      </c>
      <c r="C39" s="173" t="s">
        <v>144</v>
      </c>
      <c r="D39" s="174" t="s">
        <v>73</v>
      </c>
      <c r="E39" s="175">
        <v>5</v>
      </c>
      <c r="F39" s="175">
        <v>0</v>
      </c>
      <c r="G39" s="176">
        <f t="shared" si="6"/>
        <v>0</v>
      </c>
      <c r="O39" s="170">
        <v>2</v>
      </c>
      <c r="AA39" s="146">
        <v>1</v>
      </c>
      <c r="AB39" s="146">
        <v>9</v>
      </c>
      <c r="AC39" s="146">
        <v>9</v>
      </c>
      <c r="AZ39" s="146">
        <v>4</v>
      </c>
      <c r="BA39" s="146">
        <f t="shared" si="7"/>
        <v>0</v>
      </c>
      <c r="BB39" s="146">
        <f t="shared" si="8"/>
        <v>0</v>
      </c>
      <c r="BC39" s="146">
        <f t="shared" si="9"/>
        <v>0</v>
      </c>
      <c r="BD39" s="146">
        <f t="shared" si="10"/>
        <v>0</v>
      </c>
      <c r="BE39" s="146">
        <f t="shared" si="11"/>
        <v>0</v>
      </c>
      <c r="CA39" s="177">
        <v>1</v>
      </c>
      <c r="CB39" s="177">
        <v>9</v>
      </c>
      <c r="CZ39" s="146">
        <v>0</v>
      </c>
    </row>
    <row r="40" spans="1:104">
      <c r="A40" s="171">
        <v>31</v>
      </c>
      <c r="B40" s="172" t="s">
        <v>145</v>
      </c>
      <c r="C40" s="173" t="s">
        <v>146</v>
      </c>
      <c r="D40" s="174" t="s">
        <v>73</v>
      </c>
      <c r="E40" s="175">
        <v>1</v>
      </c>
      <c r="F40" s="175">
        <v>0</v>
      </c>
      <c r="G40" s="176">
        <f t="shared" si="6"/>
        <v>0</v>
      </c>
      <c r="O40" s="170">
        <v>2</v>
      </c>
      <c r="AA40" s="146">
        <v>1</v>
      </c>
      <c r="AB40" s="146">
        <v>9</v>
      </c>
      <c r="AC40" s="146">
        <v>9</v>
      </c>
      <c r="AZ40" s="146">
        <v>4</v>
      </c>
      <c r="BA40" s="146">
        <f t="shared" si="7"/>
        <v>0</v>
      </c>
      <c r="BB40" s="146">
        <f t="shared" si="8"/>
        <v>0</v>
      </c>
      <c r="BC40" s="146">
        <f t="shared" si="9"/>
        <v>0</v>
      </c>
      <c r="BD40" s="146">
        <f t="shared" si="10"/>
        <v>0</v>
      </c>
      <c r="BE40" s="146">
        <f t="shared" si="11"/>
        <v>0</v>
      </c>
      <c r="CA40" s="177">
        <v>1</v>
      </c>
      <c r="CB40" s="177">
        <v>9</v>
      </c>
      <c r="CZ40" s="146">
        <v>0</v>
      </c>
    </row>
    <row r="41" spans="1:104">
      <c r="A41" s="171">
        <v>32</v>
      </c>
      <c r="B41" s="172" t="s">
        <v>147</v>
      </c>
      <c r="C41" s="173" t="s">
        <v>148</v>
      </c>
      <c r="D41" s="174" t="s">
        <v>73</v>
      </c>
      <c r="E41" s="175">
        <v>7</v>
      </c>
      <c r="F41" s="175">
        <v>0</v>
      </c>
      <c r="G41" s="176">
        <f t="shared" si="6"/>
        <v>0</v>
      </c>
      <c r="O41" s="170">
        <v>2</v>
      </c>
      <c r="AA41" s="146">
        <v>1</v>
      </c>
      <c r="AB41" s="146">
        <v>9</v>
      </c>
      <c r="AC41" s="146">
        <v>9</v>
      </c>
      <c r="AZ41" s="146">
        <v>4</v>
      </c>
      <c r="BA41" s="146">
        <f t="shared" si="7"/>
        <v>0</v>
      </c>
      <c r="BB41" s="146">
        <f t="shared" si="8"/>
        <v>0</v>
      </c>
      <c r="BC41" s="146">
        <f t="shared" si="9"/>
        <v>0</v>
      </c>
      <c r="BD41" s="146">
        <f t="shared" si="10"/>
        <v>0</v>
      </c>
      <c r="BE41" s="146">
        <f t="shared" si="11"/>
        <v>0</v>
      </c>
      <c r="CA41" s="177">
        <v>1</v>
      </c>
      <c r="CB41" s="177">
        <v>9</v>
      </c>
      <c r="CZ41" s="146">
        <v>0</v>
      </c>
    </row>
    <row r="42" spans="1:104">
      <c r="A42" s="171">
        <v>33</v>
      </c>
      <c r="B42" s="172" t="s">
        <v>149</v>
      </c>
      <c r="C42" s="173" t="s">
        <v>150</v>
      </c>
      <c r="D42" s="174" t="s">
        <v>73</v>
      </c>
      <c r="E42" s="175">
        <v>1</v>
      </c>
      <c r="F42" s="175">
        <v>0</v>
      </c>
      <c r="G42" s="176">
        <f t="shared" si="6"/>
        <v>0</v>
      </c>
      <c r="O42" s="170">
        <v>2</v>
      </c>
      <c r="AA42" s="146">
        <v>1</v>
      </c>
      <c r="AB42" s="146">
        <v>9</v>
      </c>
      <c r="AC42" s="146">
        <v>9</v>
      </c>
      <c r="AZ42" s="146">
        <v>4</v>
      </c>
      <c r="BA42" s="146">
        <f t="shared" si="7"/>
        <v>0</v>
      </c>
      <c r="BB42" s="146">
        <f t="shared" si="8"/>
        <v>0</v>
      </c>
      <c r="BC42" s="146">
        <f t="shared" si="9"/>
        <v>0</v>
      </c>
      <c r="BD42" s="146">
        <f t="shared" si="10"/>
        <v>0</v>
      </c>
      <c r="BE42" s="146">
        <f t="shared" si="11"/>
        <v>0</v>
      </c>
      <c r="CA42" s="177">
        <v>1</v>
      </c>
      <c r="CB42" s="177">
        <v>9</v>
      </c>
      <c r="CZ42" s="146">
        <v>0</v>
      </c>
    </row>
    <row r="43" spans="1:104">
      <c r="A43" s="171">
        <v>34</v>
      </c>
      <c r="B43" s="172" t="s">
        <v>151</v>
      </c>
      <c r="C43" s="173" t="s">
        <v>152</v>
      </c>
      <c r="D43" s="174" t="s">
        <v>73</v>
      </c>
      <c r="E43" s="175">
        <v>1</v>
      </c>
      <c r="F43" s="175">
        <v>0</v>
      </c>
      <c r="G43" s="176">
        <f t="shared" si="6"/>
        <v>0</v>
      </c>
      <c r="O43" s="170">
        <v>2</v>
      </c>
      <c r="AA43" s="146">
        <v>1</v>
      </c>
      <c r="AB43" s="146">
        <v>9</v>
      </c>
      <c r="AC43" s="146">
        <v>9</v>
      </c>
      <c r="AZ43" s="146">
        <v>4</v>
      </c>
      <c r="BA43" s="146">
        <f t="shared" si="7"/>
        <v>0</v>
      </c>
      <c r="BB43" s="146">
        <f t="shared" si="8"/>
        <v>0</v>
      </c>
      <c r="BC43" s="146">
        <f t="shared" si="9"/>
        <v>0</v>
      </c>
      <c r="BD43" s="146">
        <f t="shared" si="10"/>
        <v>0</v>
      </c>
      <c r="BE43" s="146">
        <f t="shared" si="11"/>
        <v>0</v>
      </c>
      <c r="CA43" s="177">
        <v>1</v>
      </c>
      <c r="CB43" s="177">
        <v>9</v>
      </c>
      <c r="CZ43" s="146">
        <v>0</v>
      </c>
    </row>
    <row r="44" spans="1:104">
      <c r="A44" s="171">
        <v>35</v>
      </c>
      <c r="B44" s="172" t="s">
        <v>153</v>
      </c>
      <c r="C44" s="173" t="s">
        <v>154</v>
      </c>
      <c r="D44" s="174" t="s">
        <v>73</v>
      </c>
      <c r="E44" s="175">
        <v>1</v>
      </c>
      <c r="F44" s="175">
        <v>0</v>
      </c>
      <c r="G44" s="176">
        <f t="shared" si="6"/>
        <v>0</v>
      </c>
      <c r="O44" s="170">
        <v>2</v>
      </c>
      <c r="AA44" s="146">
        <v>1</v>
      </c>
      <c r="AB44" s="146">
        <v>9</v>
      </c>
      <c r="AC44" s="146">
        <v>9</v>
      </c>
      <c r="AZ44" s="146">
        <v>4</v>
      </c>
      <c r="BA44" s="146">
        <f t="shared" si="7"/>
        <v>0</v>
      </c>
      <c r="BB44" s="146">
        <f t="shared" si="8"/>
        <v>0</v>
      </c>
      <c r="BC44" s="146">
        <f t="shared" si="9"/>
        <v>0</v>
      </c>
      <c r="BD44" s="146">
        <f t="shared" si="10"/>
        <v>0</v>
      </c>
      <c r="BE44" s="146">
        <f t="shared" si="11"/>
        <v>0</v>
      </c>
      <c r="CA44" s="177">
        <v>1</v>
      </c>
      <c r="CB44" s="177">
        <v>9</v>
      </c>
      <c r="CZ44" s="146">
        <v>0</v>
      </c>
    </row>
    <row r="45" spans="1:104">
      <c r="A45" s="171">
        <v>36</v>
      </c>
      <c r="B45" s="172" t="s">
        <v>155</v>
      </c>
      <c r="C45" s="173" t="s">
        <v>156</v>
      </c>
      <c r="D45" s="174" t="s">
        <v>73</v>
      </c>
      <c r="E45" s="175">
        <v>14</v>
      </c>
      <c r="F45" s="175">
        <v>0</v>
      </c>
      <c r="G45" s="176">
        <f t="shared" si="6"/>
        <v>0</v>
      </c>
      <c r="O45" s="170">
        <v>2</v>
      </c>
      <c r="AA45" s="146">
        <v>1</v>
      </c>
      <c r="AB45" s="146">
        <v>9</v>
      </c>
      <c r="AC45" s="146">
        <v>9</v>
      </c>
      <c r="AZ45" s="146">
        <v>4</v>
      </c>
      <c r="BA45" s="146">
        <f t="shared" si="7"/>
        <v>0</v>
      </c>
      <c r="BB45" s="146">
        <f t="shared" si="8"/>
        <v>0</v>
      </c>
      <c r="BC45" s="146">
        <f t="shared" si="9"/>
        <v>0</v>
      </c>
      <c r="BD45" s="146">
        <f t="shared" si="10"/>
        <v>0</v>
      </c>
      <c r="BE45" s="146">
        <f t="shared" si="11"/>
        <v>0</v>
      </c>
      <c r="CA45" s="177">
        <v>1</v>
      </c>
      <c r="CB45" s="177">
        <v>9</v>
      </c>
      <c r="CZ45" s="146">
        <v>0</v>
      </c>
    </row>
    <row r="46" spans="1:104">
      <c r="A46" s="171">
        <v>37</v>
      </c>
      <c r="B46" s="172" t="s">
        <v>157</v>
      </c>
      <c r="C46" s="173" t="s">
        <v>158</v>
      </c>
      <c r="D46" s="174" t="s">
        <v>73</v>
      </c>
      <c r="E46" s="175">
        <v>16</v>
      </c>
      <c r="F46" s="175">
        <v>0</v>
      </c>
      <c r="G46" s="176">
        <f t="shared" si="6"/>
        <v>0</v>
      </c>
      <c r="O46" s="170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 t="shared" si="7"/>
        <v>0</v>
      </c>
      <c r="BB46" s="146">
        <f t="shared" si="8"/>
        <v>0</v>
      </c>
      <c r="BC46" s="146">
        <f t="shared" si="9"/>
        <v>0</v>
      </c>
      <c r="BD46" s="146">
        <f t="shared" si="10"/>
        <v>0</v>
      </c>
      <c r="BE46" s="146">
        <f t="shared" si="11"/>
        <v>0</v>
      </c>
      <c r="CA46" s="177">
        <v>1</v>
      </c>
      <c r="CB46" s="177">
        <v>9</v>
      </c>
      <c r="CZ46" s="146">
        <v>0</v>
      </c>
    </row>
    <row r="47" spans="1:104">
      <c r="A47" s="171">
        <v>38</v>
      </c>
      <c r="B47" s="172" t="s">
        <v>159</v>
      </c>
      <c r="C47" s="173" t="s">
        <v>160</v>
      </c>
      <c r="D47" s="174" t="s">
        <v>73</v>
      </c>
      <c r="E47" s="175">
        <v>1</v>
      </c>
      <c r="F47" s="175">
        <v>0</v>
      </c>
      <c r="G47" s="176">
        <f t="shared" si="6"/>
        <v>0</v>
      </c>
      <c r="O47" s="170">
        <v>2</v>
      </c>
      <c r="AA47" s="146">
        <v>1</v>
      </c>
      <c r="AB47" s="146">
        <v>9</v>
      </c>
      <c r="AC47" s="146">
        <v>9</v>
      </c>
      <c r="AZ47" s="146">
        <v>4</v>
      </c>
      <c r="BA47" s="146">
        <f t="shared" si="7"/>
        <v>0</v>
      </c>
      <c r="BB47" s="146">
        <f t="shared" si="8"/>
        <v>0</v>
      </c>
      <c r="BC47" s="146">
        <f t="shared" si="9"/>
        <v>0</v>
      </c>
      <c r="BD47" s="146">
        <f t="shared" si="10"/>
        <v>0</v>
      </c>
      <c r="BE47" s="146">
        <f t="shared" si="11"/>
        <v>0</v>
      </c>
      <c r="CA47" s="177">
        <v>1</v>
      </c>
      <c r="CB47" s="177">
        <v>9</v>
      </c>
      <c r="CZ47" s="146">
        <v>0</v>
      </c>
    </row>
    <row r="48" spans="1:104">
      <c r="A48" s="171">
        <v>39</v>
      </c>
      <c r="B48" s="172" t="s">
        <v>161</v>
      </c>
      <c r="C48" s="173" t="s">
        <v>162</v>
      </c>
      <c r="D48" s="174" t="s">
        <v>73</v>
      </c>
      <c r="E48" s="175">
        <v>2</v>
      </c>
      <c r="F48" s="175">
        <v>0</v>
      </c>
      <c r="G48" s="176">
        <f t="shared" si="6"/>
        <v>0</v>
      </c>
      <c r="O48" s="170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 t="shared" si="7"/>
        <v>0</v>
      </c>
      <c r="BB48" s="146">
        <f t="shared" si="8"/>
        <v>0</v>
      </c>
      <c r="BC48" s="146">
        <f t="shared" si="9"/>
        <v>0</v>
      </c>
      <c r="BD48" s="146">
        <f t="shared" si="10"/>
        <v>0</v>
      </c>
      <c r="BE48" s="146">
        <f t="shared" si="11"/>
        <v>0</v>
      </c>
      <c r="CA48" s="177">
        <v>1</v>
      </c>
      <c r="CB48" s="177">
        <v>9</v>
      </c>
      <c r="CZ48" s="146">
        <v>0</v>
      </c>
    </row>
    <row r="49" spans="1:104">
      <c r="A49" s="171">
        <v>40</v>
      </c>
      <c r="B49" s="172" t="s">
        <v>163</v>
      </c>
      <c r="C49" s="173" t="s">
        <v>164</v>
      </c>
      <c r="D49" s="174" t="s">
        <v>98</v>
      </c>
      <c r="E49" s="175">
        <v>675</v>
      </c>
      <c r="F49" s="175">
        <v>0</v>
      </c>
      <c r="G49" s="176">
        <f t="shared" si="6"/>
        <v>0</v>
      </c>
      <c r="O49" s="170">
        <v>2</v>
      </c>
      <c r="AA49" s="146">
        <v>1</v>
      </c>
      <c r="AB49" s="146">
        <v>9</v>
      </c>
      <c r="AC49" s="146">
        <v>9</v>
      </c>
      <c r="AZ49" s="146">
        <v>4</v>
      </c>
      <c r="BA49" s="146">
        <f t="shared" si="7"/>
        <v>0</v>
      </c>
      <c r="BB49" s="146">
        <f t="shared" si="8"/>
        <v>0</v>
      </c>
      <c r="BC49" s="146">
        <f t="shared" si="9"/>
        <v>0</v>
      </c>
      <c r="BD49" s="146">
        <f t="shared" si="10"/>
        <v>0</v>
      </c>
      <c r="BE49" s="146">
        <f t="shared" si="11"/>
        <v>0</v>
      </c>
      <c r="CA49" s="177">
        <v>1</v>
      </c>
      <c r="CB49" s="177">
        <v>9</v>
      </c>
      <c r="CZ49" s="146">
        <v>0</v>
      </c>
    </row>
    <row r="50" spans="1:104">
      <c r="A50" s="171">
        <v>41</v>
      </c>
      <c r="B50" s="172" t="s">
        <v>165</v>
      </c>
      <c r="C50" s="173" t="s">
        <v>166</v>
      </c>
      <c r="D50" s="174" t="s">
        <v>98</v>
      </c>
      <c r="E50" s="175">
        <v>60</v>
      </c>
      <c r="F50" s="175">
        <v>0</v>
      </c>
      <c r="G50" s="176">
        <f t="shared" si="6"/>
        <v>0</v>
      </c>
      <c r="O50" s="170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 t="shared" si="7"/>
        <v>0</v>
      </c>
      <c r="BB50" s="146">
        <f t="shared" si="8"/>
        <v>0</v>
      </c>
      <c r="BC50" s="146">
        <f t="shared" si="9"/>
        <v>0</v>
      </c>
      <c r="BD50" s="146">
        <f t="shared" si="10"/>
        <v>0</v>
      </c>
      <c r="BE50" s="146">
        <f t="shared" si="11"/>
        <v>0</v>
      </c>
      <c r="CA50" s="177">
        <v>1</v>
      </c>
      <c r="CB50" s="177">
        <v>9</v>
      </c>
      <c r="CZ50" s="146">
        <v>0</v>
      </c>
    </row>
    <row r="51" spans="1:104">
      <c r="A51" s="171">
        <v>42</v>
      </c>
      <c r="B51" s="172" t="s">
        <v>167</v>
      </c>
      <c r="C51" s="173" t="s">
        <v>168</v>
      </c>
      <c r="D51" s="174" t="s">
        <v>98</v>
      </c>
      <c r="E51" s="175">
        <v>345</v>
      </c>
      <c r="F51" s="175">
        <v>0</v>
      </c>
      <c r="G51" s="176">
        <f t="shared" si="6"/>
        <v>0</v>
      </c>
      <c r="O51" s="170">
        <v>2</v>
      </c>
      <c r="AA51" s="146">
        <v>1</v>
      </c>
      <c r="AB51" s="146">
        <v>9</v>
      </c>
      <c r="AC51" s="146">
        <v>9</v>
      </c>
      <c r="AZ51" s="146">
        <v>4</v>
      </c>
      <c r="BA51" s="146">
        <f t="shared" si="7"/>
        <v>0</v>
      </c>
      <c r="BB51" s="146">
        <f t="shared" si="8"/>
        <v>0</v>
      </c>
      <c r="BC51" s="146">
        <f t="shared" si="9"/>
        <v>0</v>
      </c>
      <c r="BD51" s="146">
        <f t="shared" si="10"/>
        <v>0</v>
      </c>
      <c r="BE51" s="146">
        <f t="shared" si="11"/>
        <v>0</v>
      </c>
      <c r="CA51" s="177">
        <v>1</v>
      </c>
      <c r="CB51" s="177">
        <v>9</v>
      </c>
      <c r="CZ51" s="146">
        <v>0</v>
      </c>
    </row>
    <row r="52" spans="1:104">
      <c r="A52" s="171">
        <v>43</v>
      </c>
      <c r="B52" s="172" t="s">
        <v>169</v>
      </c>
      <c r="C52" s="173" t="s">
        <v>170</v>
      </c>
      <c r="D52" s="174" t="s">
        <v>98</v>
      </c>
      <c r="E52" s="175">
        <v>248</v>
      </c>
      <c r="F52" s="175">
        <v>0</v>
      </c>
      <c r="G52" s="176">
        <f t="shared" si="6"/>
        <v>0</v>
      </c>
      <c r="O52" s="170">
        <v>2</v>
      </c>
      <c r="AA52" s="146">
        <v>1</v>
      </c>
      <c r="AB52" s="146">
        <v>9</v>
      </c>
      <c r="AC52" s="146">
        <v>9</v>
      </c>
      <c r="AZ52" s="146">
        <v>4</v>
      </c>
      <c r="BA52" s="146">
        <f t="shared" si="7"/>
        <v>0</v>
      </c>
      <c r="BB52" s="146">
        <f t="shared" si="8"/>
        <v>0</v>
      </c>
      <c r="BC52" s="146">
        <f t="shared" si="9"/>
        <v>0</v>
      </c>
      <c r="BD52" s="146">
        <f t="shared" si="10"/>
        <v>0</v>
      </c>
      <c r="BE52" s="146">
        <f t="shared" si="11"/>
        <v>0</v>
      </c>
      <c r="CA52" s="177">
        <v>1</v>
      </c>
      <c r="CB52" s="177">
        <v>9</v>
      </c>
      <c r="CZ52" s="146">
        <v>0</v>
      </c>
    </row>
    <row r="53" spans="1:104">
      <c r="A53" s="171">
        <v>44</v>
      </c>
      <c r="B53" s="172" t="s">
        <v>171</v>
      </c>
      <c r="C53" s="173" t="s">
        <v>172</v>
      </c>
      <c r="D53" s="174" t="s">
        <v>98</v>
      </c>
      <c r="E53" s="175">
        <v>1</v>
      </c>
      <c r="F53" s="175">
        <v>0</v>
      </c>
      <c r="G53" s="176">
        <f t="shared" si="6"/>
        <v>0</v>
      </c>
      <c r="O53" s="170">
        <v>2</v>
      </c>
      <c r="AA53" s="146">
        <v>1</v>
      </c>
      <c r="AB53" s="146">
        <v>9</v>
      </c>
      <c r="AC53" s="146">
        <v>9</v>
      </c>
      <c r="AZ53" s="146">
        <v>4</v>
      </c>
      <c r="BA53" s="146">
        <f t="shared" si="7"/>
        <v>0</v>
      </c>
      <c r="BB53" s="146">
        <f t="shared" si="8"/>
        <v>0</v>
      </c>
      <c r="BC53" s="146">
        <f t="shared" si="9"/>
        <v>0</v>
      </c>
      <c r="BD53" s="146">
        <f t="shared" si="10"/>
        <v>0</v>
      </c>
      <c r="BE53" s="146">
        <f t="shared" si="11"/>
        <v>0</v>
      </c>
      <c r="CA53" s="177">
        <v>1</v>
      </c>
      <c r="CB53" s="177">
        <v>9</v>
      </c>
      <c r="CZ53" s="146">
        <v>0</v>
      </c>
    </row>
    <row r="54" spans="1:104">
      <c r="A54" s="171">
        <v>45</v>
      </c>
      <c r="B54" s="172" t="s">
        <v>173</v>
      </c>
      <c r="C54" s="173" t="s">
        <v>174</v>
      </c>
      <c r="D54" s="174" t="s">
        <v>73</v>
      </c>
      <c r="E54" s="175">
        <v>15</v>
      </c>
      <c r="F54" s="175">
        <v>0</v>
      </c>
      <c r="G54" s="176">
        <f t="shared" si="6"/>
        <v>0</v>
      </c>
      <c r="O54" s="170">
        <v>2</v>
      </c>
      <c r="AA54" s="146">
        <v>1</v>
      </c>
      <c r="AB54" s="146">
        <v>9</v>
      </c>
      <c r="AC54" s="146">
        <v>9</v>
      </c>
      <c r="AZ54" s="146">
        <v>4</v>
      </c>
      <c r="BA54" s="146">
        <f t="shared" si="7"/>
        <v>0</v>
      </c>
      <c r="BB54" s="146">
        <f t="shared" si="8"/>
        <v>0</v>
      </c>
      <c r="BC54" s="146">
        <f t="shared" si="9"/>
        <v>0</v>
      </c>
      <c r="BD54" s="146">
        <f t="shared" si="10"/>
        <v>0</v>
      </c>
      <c r="BE54" s="146">
        <f t="shared" si="11"/>
        <v>0</v>
      </c>
      <c r="CA54" s="177">
        <v>1</v>
      </c>
      <c r="CB54" s="177">
        <v>9</v>
      </c>
      <c r="CZ54" s="146">
        <v>0</v>
      </c>
    </row>
    <row r="55" spans="1:104">
      <c r="A55" s="171">
        <v>46</v>
      </c>
      <c r="B55" s="172" t="s">
        <v>175</v>
      </c>
      <c r="C55" s="173" t="s">
        <v>176</v>
      </c>
      <c r="D55" s="174" t="s">
        <v>73</v>
      </c>
      <c r="E55" s="175">
        <v>12</v>
      </c>
      <c r="F55" s="175">
        <v>0</v>
      </c>
      <c r="G55" s="176">
        <f t="shared" si="6"/>
        <v>0</v>
      </c>
      <c r="O55" s="170">
        <v>2</v>
      </c>
      <c r="AA55" s="146">
        <v>1</v>
      </c>
      <c r="AB55" s="146">
        <v>9</v>
      </c>
      <c r="AC55" s="146">
        <v>9</v>
      </c>
      <c r="AZ55" s="146">
        <v>4</v>
      </c>
      <c r="BA55" s="146">
        <f t="shared" si="7"/>
        <v>0</v>
      </c>
      <c r="BB55" s="146">
        <f t="shared" si="8"/>
        <v>0</v>
      </c>
      <c r="BC55" s="146">
        <f t="shared" si="9"/>
        <v>0</v>
      </c>
      <c r="BD55" s="146">
        <f t="shared" si="10"/>
        <v>0</v>
      </c>
      <c r="BE55" s="146">
        <f t="shared" si="11"/>
        <v>0</v>
      </c>
      <c r="CA55" s="177">
        <v>1</v>
      </c>
      <c r="CB55" s="177">
        <v>9</v>
      </c>
      <c r="CZ55" s="146">
        <v>0</v>
      </c>
    </row>
    <row r="56" spans="1:104">
      <c r="A56" s="171">
        <v>47</v>
      </c>
      <c r="B56" s="172" t="s">
        <v>177</v>
      </c>
      <c r="C56" s="173" t="s">
        <v>178</v>
      </c>
      <c r="D56" s="174" t="s">
        <v>73</v>
      </c>
      <c r="E56" s="175">
        <v>3</v>
      </c>
      <c r="F56" s="175">
        <v>0</v>
      </c>
      <c r="G56" s="176">
        <f t="shared" si="6"/>
        <v>0</v>
      </c>
      <c r="O56" s="170">
        <v>2</v>
      </c>
      <c r="AA56" s="146">
        <v>1</v>
      </c>
      <c r="AB56" s="146">
        <v>9</v>
      </c>
      <c r="AC56" s="146">
        <v>9</v>
      </c>
      <c r="AZ56" s="146">
        <v>4</v>
      </c>
      <c r="BA56" s="146">
        <f t="shared" si="7"/>
        <v>0</v>
      </c>
      <c r="BB56" s="146">
        <f t="shared" si="8"/>
        <v>0</v>
      </c>
      <c r="BC56" s="146">
        <f t="shared" si="9"/>
        <v>0</v>
      </c>
      <c r="BD56" s="146">
        <f t="shared" si="10"/>
        <v>0</v>
      </c>
      <c r="BE56" s="146">
        <f t="shared" si="11"/>
        <v>0</v>
      </c>
      <c r="CA56" s="177">
        <v>1</v>
      </c>
      <c r="CB56" s="177">
        <v>9</v>
      </c>
      <c r="CZ56" s="146">
        <v>0</v>
      </c>
    </row>
    <row r="57" spans="1:104">
      <c r="A57" s="171">
        <v>48</v>
      </c>
      <c r="B57" s="172" t="s">
        <v>179</v>
      </c>
      <c r="C57" s="173" t="s">
        <v>180</v>
      </c>
      <c r="D57" s="174" t="s">
        <v>73</v>
      </c>
      <c r="E57" s="175">
        <v>3</v>
      </c>
      <c r="F57" s="175">
        <v>0</v>
      </c>
      <c r="G57" s="176">
        <f t="shared" si="6"/>
        <v>0</v>
      </c>
      <c r="O57" s="170">
        <v>2</v>
      </c>
      <c r="AA57" s="146">
        <v>1</v>
      </c>
      <c r="AB57" s="146">
        <v>9</v>
      </c>
      <c r="AC57" s="146">
        <v>9</v>
      </c>
      <c r="AZ57" s="146">
        <v>4</v>
      </c>
      <c r="BA57" s="146">
        <f t="shared" si="7"/>
        <v>0</v>
      </c>
      <c r="BB57" s="146">
        <f t="shared" si="8"/>
        <v>0</v>
      </c>
      <c r="BC57" s="146">
        <f t="shared" si="9"/>
        <v>0</v>
      </c>
      <c r="BD57" s="146">
        <f t="shared" si="10"/>
        <v>0</v>
      </c>
      <c r="BE57" s="146">
        <f t="shared" si="11"/>
        <v>0</v>
      </c>
      <c r="CA57" s="177">
        <v>1</v>
      </c>
      <c r="CB57" s="177">
        <v>9</v>
      </c>
      <c r="CZ57" s="146">
        <v>0</v>
      </c>
    </row>
    <row r="58" spans="1:104">
      <c r="A58" s="171">
        <v>49</v>
      </c>
      <c r="B58" s="172" t="s">
        <v>181</v>
      </c>
      <c r="C58" s="173" t="s">
        <v>148</v>
      </c>
      <c r="D58" s="174" t="s">
        <v>73</v>
      </c>
      <c r="E58" s="175">
        <v>16</v>
      </c>
      <c r="F58" s="175">
        <v>0</v>
      </c>
      <c r="G58" s="176">
        <f t="shared" si="6"/>
        <v>0</v>
      </c>
      <c r="O58" s="170">
        <v>2</v>
      </c>
      <c r="AA58" s="146">
        <v>1</v>
      </c>
      <c r="AB58" s="146">
        <v>9</v>
      </c>
      <c r="AC58" s="146">
        <v>9</v>
      </c>
      <c r="AZ58" s="146">
        <v>4</v>
      </c>
      <c r="BA58" s="146">
        <f t="shared" si="7"/>
        <v>0</v>
      </c>
      <c r="BB58" s="146">
        <f t="shared" si="8"/>
        <v>0</v>
      </c>
      <c r="BC58" s="146">
        <f t="shared" si="9"/>
        <v>0</v>
      </c>
      <c r="BD58" s="146">
        <f t="shared" si="10"/>
        <v>0</v>
      </c>
      <c r="BE58" s="146">
        <f t="shared" si="11"/>
        <v>0</v>
      </c>
      <c r="CA58" s="177">
        <v>1</v>
      </c>
      <c r="CB58" s="177">
        <v>9</v>
      </c>
      <c r="CZ58" s="146">
        <v>0</v>
      </c>
    </row>
    <row r="59" spans="1:104">
      <c r="A59" s="171">
        <v>50</v>
      </c>
      <c r="B59" s="172" t="s">
        <v>182</v>
      </c>
      <c r="C59" s="173" t="s">
        <v>164</v>
      </c>
      <c r="D59" s="174" t="s">
        <v>98</v>
      </c>
      <c r="E59" s="175">
        <v>319</v>
      </c>
      <c r="F59" s="175">
        <v>0</v>
      </c>
      <c r="G59" s="176">
        <f t="shared" si="6"/>
        <v>0</v>
      </c>
      <c r="O59" s="170">
        <v>2</v>
      </c>
      <c r="AA59" s="146">
        <v>1</v>
      </c>
      <c r="AB59" s="146">
        <v>9</v>
      </c>
      <c r="AC59" s="146">
        <v>9</v>
      </c>
      <c r="AZ59" s="146">
        <v>4</v>
      </c>
      <c r="BA59" s="146">
        <f t="shared" si="7"/>
        <v>0</v>
      </c>
      <c r="BB59" s="146">
        <f t="shared" si="8"/>
        <v>0</v>
      </c>
      <c r="BC59" s="146">
        <f t="shared" si="9"/>
        <v>0</v>
      </c>
      <c r="BD59" s="146">
        <f t="shared" si="10"/>
        <v>0</v>
      </c>
      <c r="BE59" s="146">
        <f t="shared" si="11"/>
        <v>0</v>
      </c>
      <c r="CA59" s="177">
        <v>1</v>
      </c>
      <c r="CB59" s="177">
        <v>9</v>
      </c>
      <c r="CZ59" s="146">
        <v>0</v>
      </c>
    </row>
    <row r="60" spans="1:104">
      <c r="A60" s="171">
        <v>51</v>
      </c>
      <c r="B60" s="172" t="s">
        <v>183</v>
      </c>
      <c r="C60" s="173" t="s">
        <v>184</v>
      </c>
      <c r="D60" s="174" t="s">
        <v>98</v>
      </c>
      <c r="E60" s="175">
        <v>255</v>
      </c>
      <c r="F60" s="175">
        <v>0</v>
      </c>
      <c r="G60" s="176">
        <f t="shared" si="6"/>
        <v>0</v>
      </c>
      <c r="O60" s="170">
        <v>2</v>
      </c>
      <c r="AA60" s="146">
        <v>1</v>
      </c>
      <c r="AB60" s="146">
        <v>9</v>
      </c>
      <c r="AC60" s="146">
        <v>9</v>
      </c>
      <c r="AZ60" s="146">
        <v>4</v>
      </c>
      <c r="BA60" s="146">
        <f t="shared" si="7"/>
        <v>0</v>
      </c>
      <c r="BB60" s="146">
        <f t="shared" si="8"/>
        <v>0</v>
      </c>
      <c r="BC60" s="146">
        <f t="shared" si="9"/>
        <v>0</v>
      </c>
      <c r="BD60" s="146">
        <f t="shared" si="10"/>
        <v>0</v>
      </c>
      <c r="BE60" s="146">
        <f t="shared" si="11"/>
        <v>0</v>
      </c>
      <c r="CA60" s="177">
        <v>1</v>
      </c>
      <c r="CB60" s="177">
        <v>9</v>
      </c>
      <c r="CZ60" s="146">
        <v>0</v>
      </c>
    </row>
    <row r="61" spans="1:104">
      <c r="A61" s="171">
        <v>52</v>
      </c>
      <c r="B61" s="172" t="s">
        <v>185</v>
      </c>
      <c r="C61" s="173" t="s">
        <v>168</v>
      </c>
      <c r="D61" s="174" t="s">
        <v>98</v>
      </c>
      <c r="E61" s="175">
        <v>255</v>
      </c>
      <c r="F61" s="175">
        <v>0</v>
      </c>
      <c r="G61" s="176">
        <f t="shared" si="6"/>
        <v>0</v>
      </c>
      <c r="O61" s="170">
        <v>2</v>
      </c>
      <c r="AA61" s="146">
        <v>1</v>
      </c>
      <c r="AB61" s="146">
        <v>9</v>
      </c>
      <c r="AC61" s="146">
        <v>9</v>
      </c>
      <c r="AZ61" s="146">
        <v>4</v>
      </c>
      <c r="BA61" s="146">
        <f t="shared" si="7"/>
        <v>0</v>
      </c>
      <c r="BB61" s="146">
        <f t="shared" si="8"/>
        <v>0</v>
      </c>
      <c r="BC61" s="146">
        <f t="shared" si="9"/>
        <v>0</v>
      </c>
      <c r="BD61" s="146">
        <f t="shared" si="10"/>
        <v>0</v>
      </c>
      <c r="BE61" s="146">
        <f t="shared" si="11"/>
        <v>0</v>
      </c>
      <c r="CA61" s="177">
        <v>1</v>
      </c>
      <c r="CB61" s="177">
        <v>9</v>
      </c>
      <c r="CZ61" s="146">
        <v>0</v>
      </c>
    </row>
    <row r="62" spans="1:104">
      <c r="A62" s="171">
        <v>53</v>
      </c>
      <c r="B62" s="172" t="s">
        <v>186</v>
      </c>
      <c r="C62" s="173" t="s">
        <v>170</v>
      </c>
      <c r="D62" s="174" t="s">
        <v>98</v>
      </c>
      <c r="E62" s="175">
        <v>187</v>
      </c>
      <c r="F62" s="175">
        <v>0</v>
      </c>
      <c r="G62" s="176">
        <f t="shared" si="6"/>
        <v>0</v>
      </c>
      <c r="O62" s="170">
        <v>2</v>
      </c>
      <c r="AA62" s="146">
        <v>1</v>
      </c>
      <c r="AB62" s="146">
        <v>9</v>
      </c>
      <c r="AC62" s="146">
        <v>9</v>
      </c>
      <c r="AZ62" s="146">
        <v>4</v>
      </c>
      <c r="BA62" s="146">
        <f t="shared" si="7"/>
        <v>0</v>
      </c>
      <c r="BB62" s="146">
        <f t="shared" si="8"/>
        <v>0</v>
      </c>
      <c r="BC62" s="146">
        <f t="shared" si="9"/>
        <v>0</v>
      </c>
      <c r="BD62" s="146">
        <f t="shared" si="10"/>
        <v>0</v>
      </c>
      <c r="BE62" s="146">
        <f t="shared" si="11"/>
        <v>0</v>
      </c>
      <c r="CA62" s="177">
        <v>1</v>
      </c>
      <c r="CB62" s="177">
        <v>9</v>
      </c>
      <c r="CZ62" s="146">
        <v>0</v>
      </c>
    </row>
    <row r="63" spans="1:104">
      <c r="A63" s="171">
        <v>54</v>
      </c>
      <c r="B63" s="172" t="s">
        <v>187</v>
      </c>
      <c r="C63" s="173" t="s">
        <v>166</v>
      </c>
      <c r="D63" s="174" t="s">
        <v>98</v>
      </c>
      <c r="E63" s="175">
        <v>80</v>
      </c>
      <c r="F63" s="175">
        <v>0</v>
      </c>
      <c r="G63" s="176">
        <f t="shared" si="6"/>
        <v>0</v>
      </c>
      <c r="O63" s="170">
        <v>2</v>
      </c>
      <c r="AA63" s="146">
        <v>1</v>
      </c>
      <c r="AB63" s="146">
        <v>9</v>
      </c>
      <c r="AC63" s="146">
        <v>9</v>
      </c>
      <c r="AZ63" s="146">
        <v>4</v>
      </c>
      <c r="BA63" s="146">
        <f t="shared" si="7"/>
        <v>0</v>
      </c>
      <c r="BB63" s="146">
        <f t="shared" si="8"/>
        <v>0</v>
      </c>
      <c r="BC63" s="146">
        <f t="shared" si="9"/>
        <v>0</v>
      </c>
      <c r="BD63" s="146">
        <f t="shared" si="10"/>
        <v>0</v>
      </c>
      <c r="BE63" s="146">
        <f t="shared" si="11"/>
        <v>0</v>
      </c>
      <c r="CA63" s="177">
        <v>1</v>
      </c>
      <c r="CB63" s="177">
        <v>9</v>
      </c>
      <c r="CZ63" s="146">
        <v>0</v>
      </c>
    </row>
    <row r="64" spans="1:104">
      <c r="A64" s="171">
        <v>55</v>
      </c>
      <c r="B64" s="172" t="s">
        <v>188</v>
      </c>
      <c r="C64" s="173" t="s">
        <v>150</v>
      </c>
      <c r="D64" s="174" t="s">
        <v>73</v>
      </c>
      <c r="E64" s="175">
        <v>1</v>
      </c>
      <c r="F64" s="175">
        <v>0</v>
      </c>
      <c r="G64" s="176">
        <f t="shared" si="6"/>
        <v>0</v>
      </c>
      <c r="O64" s="170">
        <v>2</v>
      </c>
      <c r="AA64" s="146">
        <v>1</v>
      </c>
      <c r="AB64" s="146">
        <v>9</v>
      </c>
      <c r="AC64" s="146">
        <v>9</v>
      </c>
      <c r="AZ64" s="146">
        <v>4</v>
      </c>
      <c r="BA64" s="146">
        <f t="shared" si="7"/>
        <v>0</v>
      </c>
      <c r="BB64" s="146">
        <f t="shared" si="8"/>
        <v>0</v>
      </c>
      <c r="BC64" s="146">
        <f t="shared" si="9"/>
        <v>0</v>
      </c>
      <c r="BD64" s="146">
        <f t="shared" si="10"/>
        <v>0</v>
      </c>
      <c r="BE64" s="146">
        <f t="shared" si="11"/>
        <v>0</v>
      </c>
      <c r="CA64" s="177">
        <v>1</v>
      </c>
      <c r="CB64" s="177">
        <v>9</v>
      </c>
      <c r="CZ64" s="146">
        <v>0</v>
      </c>
    </row>
    <row r="65" spans="1:104">
      <c r="A65" s="171">
        <v>56</v>
      </c>
      <c r="B65" s="172" t="s">
        <v>189</v>
      </c>
      <c r="C65" s="173" t="s">
        <v>152</v>
      </c>
      <c r="D65" s="174" t="s">
        <v>73</v>
      </c>
      <c r="E65" s="175">
        <v>1</v>
      </c>
      <c r="F65" s="175">
        <v>0</v>
      </c>
      <c r="G65" s="176">
        <f t="shared" si="6"/>
        <v>0</v>
      </c>
      <c r="O65" s="170">
        <v>2</v>
      </c>
      <c r="AA65" s="146">
        <v>1</v>
      </c>
      <c r="AB65" s="146">
        <v>9</v>
      </c>
      <c r="AC65" s="146">
        <v>9</v>
      </c>
      <c r="AZ65" s="146">
        <v>4</v>
      </c>
      <c r="BA65" s="146">
        <f t="shared" si="7"/>
        <v>0</v>
      </c>
      <c r="BB65" s="146">
        <f t="shared" si="8"/>
        <v>0</v>
      </c>
      <c r="BC65" s="146">
        <f t="shared" si="9"/>
        <v>0</v>
      </c>
      <c r="BD65" s="146">
        <f t="shared" si="10"/>
        <v>0</v>
      </c>
      <c r="BE65" s="146">
        <f t="shared" si="11"/>
        <v>0</v>
      </c>
      <c r="CA65" s="177">
        <v>1</v>
      </c>
      <c r="CB65" s="177">
        <v>9</v>
      </c>
      <c r="CZ65" s="146">
        <v>0</v>
      </c>
    </row>
    <row r="66" spans="1:104">
      <c r="A66" s="171">
        <v>57</v>
      </c>
      <c r="B66" s="172" t="s">
        <v>190</v>
      </c>
      <c r="C66" s="173" t="s">
        <v>191</v>
      </c>
      <c r="D66" s="174" t="s">
        <v>140</v>
      </c>
      <c r="E66" s="175">
        <v>1</v>
      </c>
      <c r="F66" s="175">
        <v>0</v>
      </c>
      <c r="G66" s="176">
        <f t="shared" si="6"/>
        <v>0</v>
      </c>
      <c r="O66" s="170">
        <v>2</v>
      </c>
      <c r="AA66" s="146">
        <v>1</v>
      </c>
      <c r="AB66" s="146">
        <v>9</v>
      </c>
      <c r="AC66" s="146">
        <v>9</v>
      </c>
      <c r="AZ66" s="146">
        <v>4</v>
      </c>
      <c r="BA66" s="146">
        <f t="shared" si="7"/>
        <v>0</v>
      </c>
      <c r="BB66" s="146">
        <f t="shared" si="8"/>
        <v>0</v>
      </c>
      <c r="BC66" s="146">
        <f t="shared" si="9"/>
        <v>0</v>
      </c>
      <c r="BD66" s="146">
        <f t="shared" si="10"/>
        <v>0</v>
      </c>
      <c r="BE66" s="146">
        <f t="shared" si="11"/>
        <v>0</v>
      </c>
      <c r="CA66" s="177">
        <v>1</v>
      </c>
      <c r="CB66" s="177">
        <v>9</v>
      </c>
      <c r="CZ66" s="146">
        <v>0</v>
      </c>
    </row>
    <row r="67" spans="1:104">
      <c r="A67" s="178"/>
      <c r="B67" s="179" t="s">
        <v>74</v>
      </c>
      <c r="C67" s="180" t="str">
        <f>CONCATENATE(B36," ",C36)</f>
        <v>M22 Montáž sdělovací a zabezp. techniky</v>
      </c>
      <c r="D67" s="181"/>
      <c r="E67" s="182"/>
      <c r="F67" s="183"/>
      <c r="G67" s="184">
        <f>SUM(G36:G66)</f>
        <v>0</v>
      </c>
      <c r="O67" s="170">
        <v>4</v>
      </c>
      <c r="BA67" s="185">
        <f>SUM(BA36:BA66)</f>
        <v>0</v>
      </c>
      <c r="BB67" s="185">
        <f>SUM(BB36:BB66)</f>
        <v>0</v>
      </c>
      <c r="BC67" s="185">
        <f>SUM(BC36:BC66)</f>
        <v>0</v>
      </c>
      <c r="BD67" s="185">
        <f>SUM(BD36:BD66)</f>
        <v>0</v>
      </c>
      <c r="BE67" s="185">
        <f>SUM(BE36:BE66)</f>
        <v>0</v>
      </c>
    </row>
    <row r="68" spans="1:104">
      <c r="E68" s="146"/>
    </row>
    <row r="69" spans="1:104">
      <c r="E69" s="146"/>
    </row>
    <row r="70" spans="1:104">
      <c r="E70" s="146"/>
    </row>
    <row r="71" spans="1:104">
      <c r="E71" s="146"/>
    </row>
    <row r="72" spans="1:104">
      <c r="E72" s="146"/>
    </row>
    <row r="73" spans="1:104">
      <c r="E73" s="146"/>
    </row>
    <row r="74" spans="1:104">
      <c r="E74" s="146"/>
    </row>
    <row r="75" spans="1:104">
      <c r="E75" s="146"/>
    </row>
    <row r="76" spans="1:104">
      <c r="E76" s="146"/>
    </row>
    <row r="77" spans="1:104">
      <c r="E77" s="146"/>
    </row>
    <row r="78" spans="1:104">
      <c r="E78" s="146"/>
    </row>
    <row r="79" spans="1:104">
      <c r="E79" s="146"/>
    </row>
    <row r="80" spans="1:104">
      <c r="E80" s="146"/>
    </row>
    <row r="81" spans="1:7">
      <c r="E81" s="146"/>
    </row>
    <row r="82" spans="1:7">
      <c r="E82" s="146"/>
    </row>
    <row r="83" spans="1:7">
      <c r="E83" s="146"/>
    </row>
    <row r="84" spans="1:7">
      <c r="E84" s="146"/>
    </row>
    <row r="85" spans="1:7">
      <c r="E85" s="146"/>
    </row>
    <row r="86" spans="1:7">
      <c r="E86" s="146"/>
    </row>
    <row r="87" spans="1:7">
      <c r="E87" s="146"/>
    </row>
    <row r="88" spans="1:7">
      <c r="E88" s="146"/>
    </row>
    <row r="89" spans="1:7">
      <c r="E89" s="146"/>
    </row>
    <row r="90" spans="1:7">
      <c r="E90" s="146"/>
    </row>
    <row r="91" spans="1:7">
      <c r="A91" s="186"/>
      <c r="B91" s="186"/>
      <c r="C91" s="186"/>
      <c r="D91" s="186"/>
      <c r="E91" s="186"/>
      <c r="F91" s="186"/>
      <c r="G91" s="186"/>
    </row>
    <row r="92" spans="1:7">
      <c r="A92" s="186"/>
      <c r="B92" s="186"/>
      <c r="C92" s="186"/>
      <c r="D92" s="186"/>
      <c r="E92" s="186"/>
      <c r="F92" s="186"/>
      <c r="G92" s="186"/>
    </row>
    <row r="93" spans="1:7">
      <c r="A93" s="186"/>
      <c r="B93" s="186"/>
      <c r="C93" s="186"/>
      <c r="D93" s="186"/>
      <c r="E93" s="186"/>
      <c r="F93" s="186"/>
      <c r="G93" s="186"/>
    </row>
    <row r="94" spans="1:7">
      <c r="A94" s="186"/>
      <c r="B94" s="186"/>
      <c r="C94" s="186"/>
      <c r="D94" s="186"/>
      <c r="E94" s="186"/>
      <c r="F94" s="186"/>
      <c r="G94" s="186"/>
    </row>
    <row r="95" spans="1:7">
      <c r="E95" s="146"/>
    </row>
    <row r="96" spans="1:7">
      <c r="E96" s="14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7">
      <c r="E113" s="146"/>
    </row>
    <row r="114" spans="1:7">
      <c r="E114" s="146"/>
    </row>
    <row r="115" spans="1:7">
      <c r="E115" s="146"/>
    </row>
    <row r="116" spans="1:7">
      <c r="E116" s="146"/>
    </row>
    <row r="117" spans="1:7">
      <c r="E117" s="146"/>
    </row>
    <row r="118" spans="1:7">
      <c r="E118" s="146"/>
    </row>
    <row r="119" spans="1:7">
      <c r="E119" s="146"/>
    </row>
    <row r="120" spans="1:7">
      <c r="E120" s="146"/>
    </row>
    <row r="121" spans="1:7">
      <c r="E121" s="146"/>
    </row>
    <row r="122" spans="1:7">
      <c r="E122" s="146"/>
    </row>
    <row r="123" spans="1:7">
      <c r="E123" s="146"/>
    </row>
    <row r="124" spans="1:7">
      <c r="E124" s="146"/>
    </row>
    <row r="125" spans="1:7">
      <c r="E125" s="146"/>
    </row>
    <row r="126" spans="1:7">
      <c r="A126" s="187"/>
      <c r="B126" s="187"/>
    </row>
    <row r="127" spans="1:7">
      <c r="A127" s="186"/>
      <c r="B127" s="186"/>
      <c r="C127" s="189"/>
      <c r="D127" s="189"/>
      <c r="E127" s="190"/>
      <c r="F127" s="189"/>
      <c r="G127" s="191"/>
    </row>
    <row r="128" spans="1:7">
      <c r="A128" s="192"/>
      <c r="B128" s="192"/>
      <c r="C128" s="186"/>
      <c r="D128" s="186"/>
      <c r="E128" s="193"/>
      <c r="F128" s="186"/>
      <c r="G128" s="186"/>
    </row>
    <row r="129" spans="1:7">
      <c r="A129" s="186"/>
      <c r="B129" s="186"/>
      <c r="C129" s="186"/>
      <c r="D129" s="186"/>
      <c r="E129" s="193"/>
      <c r="F129" s="186"/>
      <c r="G129" s="186"/>
    </row>
    <row r="130" spans="1:7">
      <c r="A130" s="186"/>
      <c r="B130" s="186"/>
      <c r="C130" s="186"/>
      <c r="D130" s="186"/>
      <c r="E130" s="193"/>
      <c r="F130" s="186"/>
      <c r="G130" s="186"/>
    </row>
    <row r="131" spans="1:7">
      <c r="A131" s="186"/>
      <c r="B131" s="186"/>
      <c r="C131" s="186"/>
      <c r="D131" s="186"/>
      <c r="E131" s="193"/>
      <c r="F131" s="186"/>
      <c r="G131" s="186"/>
    </row>
    <row r="132" spans="1:7">
      <c r="A132" s="186"/>
      <c r="B132" s="186"/>
      <c r="C132" s="186"/>
      <c r="D132" s="186"/>
      <c r="E132" s="193"/>
      <c r="F132" s="186"/>
      <c r="G132" s="186"/>
    </row>
    <row r="133" spans="1:7">
      <c r="A133" s="186"/>
      <c r="B133" s="186"/>
      <c r="C133" s="186"/>
      <c r="D133" s="186"/>
      <c r="E133" s="193"/>
      <c r="F133" s="186"/>
      <c r="G133" s="186"/>
    </row>
    <row r="134" spans="1:7">
      <c r="A134" s="186"/>
      <c r="B134" s="186"/>
      <c r="C134" s="186"/>
      <c r="D134" s="186"/>
      <c r="E134" s="193"/>
      <c r="F134" s="186"/>
      <c r="G134" s="186"/>
    </row>
    <row r="135" spans="1:7">
      <c r="A135" s="186"/>
      <c r="B135" s="186"/>
      <c r="C135" s="186"/>
      <c r="D135" s="186"/>
      <c r="E135" s="193"/>
      <c r="F135" s="186"/>
      <c r="G135" s="186"/>
    </row>
    <row r="136" spans="1:7">
      <c r="A136" s="186"/>
      <c r="B136" s="186"/>
      <c r="C136" s="186"/>
      <c r="D136" s="186"/>
      <c r="E136" s="193"/>
      <c r="F136" s="186"/>
      <c r="G136" s="186"/>
    </row>
    <row r="137" spans="1:7">
      <c r="A137" s="186"/>
      <c r="B137" s="186"/>
      <c r="C137" s="186"/>
      <c r="D137" s="186"/>
      <c r="E137" s="193"/>
      <c r="F137" s="186"/>
      <c r="G137" s="186"/>
    </row>
    <row r="138" spans="1:7">
      <c r="A138" s="186"/>
      <c r="B138" s="186"/>
      <c r="C138" s="186"/>
      <c r="D138" s="186"/>
      <c r="E138" s="193"/>
      <c r="F138" s="186"/>
      <c r="G138" s="186"/>
    </row>
    <row r="139" spans="1:7">
      <c r="A139" s="186"/>
      <c r="B139" s="186"/>
      <c r="C139" s="186"/>
      <c r="D139" s="186"/>
      <c r="E139" s="193"/>
      <c r="F139" s="186"/>
      <c r="G139" s="186"/>
    </row>
    <row r="140" spans="1:7">
      <c r="A140" s="186"/>
      <c r="B140" s="186"/>
      <c r="C140" s="186"/>
      <c r="D140" s="186"/>
      <c r="E140" s="193"/>
      <c r="F140" s="186"/>
      <c r="G140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Josef Kudrna</cp:lastModifiedBy>
  <dcterms:created xsi:type="dcterms:W3CDTF">2020-09-23T19:09:50Z</dcterms:created>
  <dcterms:modified xsi:type="dcterms:W3CDTF">2020-10-15T07:55:35Z</dcterms:modified>
</cp:coreProperties>
</file>